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limat\Documents\MUSLIMAT\Destop\SOC\SOC 2020\Agensi Update\"/>
    </mc:Choice>
  </mc:AlternateContent>
  <bookViews>
    <workbookView xWindow="0" yWindow="0" windowWidth="28800" windowHeight="11700" tabRatio="750"/>
  </bookViews>
  <sheets>
    <sheet name="4-1" sheetId="1" r:id="rId1"/>
    <sheet name="4-2" sheetId="2" r:id="rId2"/>
    <sheet name="4-3" sheetId="3" r:id="rId3"/>
    <sheet name="4-4" sheetId="16" r:id="rId4"/>
    <sheet name="4-5" sheetId="36" r:id="rId5"/>
    <sheet name="4-6" sheetId="21" r:id="rId6"/>
    <sheet name="4-7" sheetId="48" r:id="rId7"/>
    <sheet name="4-8" sheetId="44" r:id="rId8"/>
    <sheet name="4-9" sheetId="45" r:id="rId9"/>
    <sheet name="4-10" sheetId="46" r:id="rId10"/>
    <sheet name="4-11" sheetId="47" r:id="rId11"/>
    <sheet name="4-12" sheetId="31" r:id="rId12"/>
    <sheet name="4-13" sheetId="25" r:id="rId13"/>
    <sheet name="4-14" sheetId="19" r:id="rId14"/>
    <sheet name="4-15" sheetId="20" r:id="rId15"/>
    <sheet name="4-16" sheetId="26" r:id="rId16"/>
    <sheet name="4-17" sheetId="43" r:id="rId17"/>
  </sheets>
  <externalReferences>
    <externalReference r:id="rId18"/>
    <externalReference r:id="rId19"/>
  </externalReferences>
  <definedNames>
    <definedName name="___VOL80">#REF!</definedName>
    <definedName name="__1Excel_BuiltIn_Print_Area_1_1" localSheetId="9">#REF!</definedName>
    <definedName name="__2Excel_BuiltIn_Print_Area_1_1" localSheetId="10">#REF!</definedName>
    <definedName name="__RSS1">#REF!</definedName>
    <definedName name="__VOL80" localSheetId="9">#REF!</definedName>
    <definedName name="__VOL80" localSheetId="10">#REF!</definedName>
    <definedName name="__VOL80" localSheetId="7">#REF!</definedName>
    <definedName name="__VOL80" localSheetId="8">#REF!</definedName>
    <definedName name="__VOL80">#REF!</definedName>
    <definedName name="_1Excel_BuiltIn_Print_Area_1_1" localSheetId="9">#REF!</definedName>
    <definedName name="_1Excel_BuiltIn_Print_Area_1_1" localSheetId="10">#REF!</definedName>
    <definedName name="_1Excel_BuiltIn_Print_Area_1_1" localSheetId="7">#REF!</definedName>
    <definedName name="_1Excel_BuiltIn_Print_Area_1_1" localSheetId="8">#REF!</definedName>
    <definedName name="_1Excel_BuiltIn_Print_Area_1_1">#REF!</definedName>
    <definedName name="_2Excel_BuiltIn_Print_Area_1_1" localSheetId="9">#REF!</definedName>
    <definedName name="_2Excel_BuiltIn_Print_Area_1_1" localSheetId="10">#REF!</definedName>
    <definedName name="_2Excel_BuiltIn_Print_Area_1_1" localSheetId="7">#REF!</definedName>
    <definedName name="_2Excel_BuiltIn_Print_Area_1_1" localSheetId="8">#REF!</definedName>
    <definedName name="_2Excel_BuiltIn_Print_Area_1_1">#REF!</definedName>
    <definedName name="_2Excel_BuiltIn_Print_Area_1_1_1" localSheetId="9">#REF!</definedName>
    <definedName name="_2Excel_BuiltIn_Print_Area_1_1_1" localSheetId="10">#REF!</definedName>
    <definedName name="_2Excel_BuiltIn_Print_Area_1_1_1" localSheetId="7">#REF!</definedName>
    <definedName name="_2Excel_BuiltIn_Print_Area_1_1_1" localSheetId="8">#REF!</definedName>
    <definedName name="_2Excel_BuiltIn_Print_Area_1_1_1">#REF!</definedName>
    <definedName name="_3Excel_BuiltIn_Print_Area_1_1" localSheetId="13">'4-14'!$A$2:$F$30</definedName>
    <definedName name="_3Excel_BuiltIn_Print_Area_1_1_1" localSheetId="9">#REF!</definedName>
    <definedName name="_3Excel_BuiltIn_Print_Area_1_1_1" localSheetId="10">#REF!</definedName>
    <definedName name="_3Excel_BuiltIn_Print_Area_1_1_1" localSheetId="7">#REF!</definedName>
    <definedName name="_3Excel_BuiltIn_Print_Area_1_1_1" localSheetId="8">#REF!</definedName>
    <definedName name="_3Excel_BuiltIn_Print_Area_1_1_1">#REF!</definedName>
    <definedName name="_4Excel_BuiltIn_Print_Area_1_1" localSheetId="14">'4-14'!$A$2:$F$30</definedName>
    <definedName name="_5Excel_BuiltIn_Print_Area_1_1" localSheetId="7">#REF!</definedName>
    <definedName name="_6Excel_BuiltIn_Print_Area_1_1" localSheetId="8">#REF!</definedName>
    <definedName name="_7Excel_BuiltIn_Print_Area_1_1">#REF!</definedName>
    <definedName name="_8Excel_BuiltIn_Print_Area_1_1_1" localSheetId="16">#REF!</definedName>
    <definedName name="_9Excel_BuiltIn_Print_Area_1_1_1">#REF!</definedName>
    <definedName name="_A" localSheetId="16">#REF!</definedName>
    <definedName name="_A">#REF!</definedName>
    <definedName name="_C" localSheetId="16">#REF!</definedName>
    <definedName name="_C">#REF!</definedName>
    <definedName name="_C_" localSheetId="16">#REF!</definedName>
    <definedName name="_C_">#REF!</definedName>
    <definedName name="_P" localSheetId="9">#REF!</definedName>
    <definedName name="_P" localSheetId="10">#REF!</definedName>
    <definedName name="_P" localSheetId="13">#REF!</definedName>
    <definedName name="_P" localSheetId="14">#REF!</definedName>
    <definedName name="_P" localSheetId="3">#REF!</definedName>
    <definedName name="_P" localSheetId="4">#REF!</definedName>
    <definedName name="_P" localSheetId="7">#REF!</definedName>
    <definedName name="_P" localSheetId="8">#REF!</definedName>
    <definedName name="_P">#REF!</definedName>
    <definedName name="_RSS1" localSheetId="9">'[1]3-14'!#REF!</definedName>
    <definedName name="_RSS1" localSheetId="10">'[1]3-14'!#REF!</definedName>
    <definedName name="_RSS1" localSheetId="13">'4-4'!#REF!</definedName>
    <definedName name="_RSS1" localSheetId="14">'4-4'!#REF!</definedName>
    <definedName name="_RSS1" localSheetId="16">'[2]3-14'!#REF!</definedName>
    <definedName name="_RSS1" localSheetId="3">'4-4'!#REF!</definedName>
    <definedName name="_RSS1" localSheetId="4">'4-5'!#REF!</definedName>
    <definedName name="_RSS1" localSheetId="7">'[1]3-14'!#REF!</definedName>
    <definedName name="_RSS1" localSheetId="8">'[1]3-14'!#REF!</definedName>
    <definedName name="_RSS1">'[1]3-14'!#REF!</definedName>
    <definedName name="_VOL80" localSheetId="9">#REF!</definedName>
    <definedName name="_VOL80" localSheetId="10">#REF!</definedName>
    <definedName name="_VOL80" localSheetId="16">#REF!</definedName>
    <definedName name="_VOL80" localSheetId="7">#REF!</definedName>
    <definedName name="_VOL80" localSheetId="8">#REF!</definedName>
    <definedName name="_VOL80">#REF!</definedName>
    <definedName name="Excel_BuiltIn_Print_Area_1" localSheetId="9">#REF!</definedName>
    <definedName name="Excel_BuiltIn_Print_Area_1" localSheetId="10">#REF!</definedName>
    <definedName name="Excel_BuiltIn_Print_Area_1" localSheetId="12">'4-13'!$A$1:$E$49</definedName>
    <definedName name="Excel_BuiltIn_Print_Area_1" localSheetId="13">'4-14'!$A$2:$G$30</definedName>
    <definedName name="Excel_BuiltIn_Print_Area_1" localSheetId="15">'4-16'!$A$2:$I$46</definedName>
    <definedName name="Excel_BuiltIn_Print_Area_1" localSheetId="16">#REF!</definedName>
    <definedName name="Excel_BuiltIn_Print_Area_1" localSheetId="1">'4-2'!$A$2:$AA$71</definedName>
    <definedName name="Excel_BuiltIn_Print_Area_1" localSheetId="2">'4-3'!$A$2:$E$40</definedName>
    <definedName name="Excel_BuiltIn_Print_Area_1" localSheetId="3">'4-4'!$A$2:$G$63</definedName>
    <definedName name="Excel_BuiltIn_Print_Area_1" localSheetId="4">'4-5'!$A$2:$H$46</definedName>
    <definedName name="Excel_BuiltIn_Print_Area_1" localSheetId="5">'4-6'!$A$1:$P$53</definedName>
    <definedName name="Excel_BuiltIn_Print_Area_1" localSheetId="7">#REF!</definedName>
    <definedName name="Excel_BuiltIn_Print_Area_1" localSheetId="8">#REF!</definedName>
    <definedName name="Excel_BuiltIn_Print_Area_1">'4-1'!$A$2:$U$38</definedName>
    <definedName name="Excel_BuiltIn_Print_Area_1_1" localSheetId="9">#REF!</definedName>
    <definedName name="Excel_BuiltIn_Print_Area_1_1" localSheetId="10">#REF!</definedName>
    <definedName name="Excel_BuiltIn_Print_Area_1_1" localSheetId="12">#REF!</definedName>
    <definedName name="Excel_BuiltIn_Print_Area_1_1" localSheetId="13">'4-14'!$A$2:$D$30</definedName>
    <definedName name="Excel_BuiltIn_Print_Area_1_1" localSheetId="15">#REF!</definedName>
    <definedName name="Excel_BuiltIn_Print_Area_1_1" localSheetId="16">#REF!</definedName>
    <definedName name="Excel_BuiltIn_Print_Area_1_1" localSheetId="5">'4-6'!$A$1:$P$53</definedName>
    <definedName name="Excel_BuiltIn_Print_Area_1_1" localSheetId="7">#REF!</definedName>
    <definedName name="Excel_BuiltIn_Print_Area_1_1" localSheetId="8">#REF!</definedName>
    <definedName name="Excel_BuiltIn_Print_Area_1_1">'4-1'!$A$2:$T$38</definedName>
    <definedName name="Excel_BuiltIn_Print_Area_1_1_1" localSheetId="9">#REF!</definedName>
    <definedName name="Excel_BuiltIn_Print_Area_1_1_1" localSheetId="10">#REF!</definedName>
    <definedName name="Excel_BuiltIn_Print_Area_1_1_1" localSheetId="13">#REF!</definedName>
    <definedName name="Excel_BuiltIn_Print_Area_1_1_1" localSheetId="14">#REF!</definedName>
    <definedName name="Excel_BuiltIn_Print_Area_1_1_1" localSheetId="7">#REF!</definedName>
    <definedName name="Excel_BuiltIn_Print_Area_1_1_1" localSheetId="8">#REF!</definedName>
    <definedName name="Excel_BuiltIn_Print_Area_1_1_1">#REF!</definedName>
    <definedName name="Excel_BuiltIn_Print_Area_2" localSheetId="12">#REF!</definedName>
    <definedName name="Excel_BuiltIn_Print_Area_2" localSheetId="15">#REF!</definedName>
    <definedName name="Excel_BuiltIn_Print_Area_2" localSheetId="16">#REF!</definedName>
    <definedName name="Excel_BuiltIn_Print_Area_2">#REF!</definedName>
    <definedName name="Excel_BuiltIn_Print_Area_2_1" localSheetId="12">#REF!</definedName>
    <definedName name="Excel_BuiltIn_Print_Area_2_1" localSheetId="15">#REF!</definedName>
    <definedName name="Excel_BuiltIn_Print_Area_2_1" localSheetId="16">#REF!</definedName>
    <definedName name="Excel_BuiltIn_Print_Area_2_1">#REF!</definedName>
    <definedName name="Excel_BuiltIn_Print_Area_2_1_1" localSheetId="12">#REF!</definedName>
    <definedName name="Excel_BuiltIn_Print_Area_2_1_1" localSheetId="15">#REF!</definedName>
    <definedName name="Excel_BuiltIn_Print_Area_2_1_1" localSheetId="16">#REF!</definedName>
    <definedName name="Excel_BuiltIn_Print_Area_2_1_1">#REF!</definedName>
    <definedName name="_xlnm.Print_Area" localSheetId="0">'4-1'!$A$1:$AH$32</definedName>
    <definedName name="_xlnm.Print_Area" localSheetId="9">'4-10'!$A$1:$X$32</definedName>
    <definedName name="_xlnm.Print_Area" localSheetId="10">'4-11'!$A$1:$X$32</definedName>
    <definedName name="_xlnm.Print_Area" localSheetId="11">'4-12'!$A$1:$P$42</definedName>
    <definedName name="_xlnm.Print_Area" localSheetId="12">'4-13'!$A$1:$D$38</definedName>
    <definedName name="_xlnm.Print_Area" localSheetId="13">'4-14'!$A$1:$L$22</definedName>
    <definedName name="_xlnm.Print_Area" localSheetId="14">'4-15'!$A$1:$L$15</definedName>
    <definedName name="_xlnm.Print_Area" localSheetId="15">'4-16'!$A$1:$H$42</definedName>
    <definedName name="_xlnm.Print_Area" localSheetId="16">'4-17'!$A$1:$O$29</definedName>
    <definedName name="_xlnm.Print_Area" localSheetId="1">'4-2'!$A$1:$AA$40</definedName>
    <definedName name="_xlnm.Print_Area" localSheetId="2">'4-3'!$A$1:$F$36</definedName>
    <definedName name="_xlnm.Print_Area" localSheetId="3">'4-4'!$A$1:$E$37</definedName>
    <definedName name="_xlnm.Print_Area" localSheetId="4">'4-5'!$A$1:$E$21</definedName>
    <definedName name="_xlnm.Print_Area" localSheetId="5">'4-6'!$A$1:$P$46</definedName>
    <definedName name="_xlnm.Print_Area" localSheetId="7">'4-8'!$A$1:$M$32</definedName>
    <definedName name="_xlnm.Print_Area" localSheetId="8">'4-9'!$A$1:$X$32</definedName>
    <definedName name="Print_Area_MI" localSheetId="13">'4-14'!$A$2:$A$15</definedName>
    <definedName name="Print_Area_MI" localSheetId="14">'4-4'!$B$2:$B$44</definedName>
    <definedName name="Print_Area_MI" localSheetId="15">'4-16'!$A$2:$H$41</definedName>
    <definedName name="Print_Area_MI" localSheetId="3">'4-4'!$B$2:$B$44</definedName>
    <definedName name="Print_Area_MI" localSheetId="4">'4-5'!$B$2:$B$27</definedName>
    <definedName name="Print_Area_MI" localSheetId="5">'4-6'!$A$1:$P$47</definedName>
    <definedName name="Print_Area_MI">#REF!</definedName>
    <definedName name="SMR" localSheetId="9">'[1]3-14'!#REF!</definedName>
    <definedName name="SMR" localSheetId="10">'[1]3-14'!#REF!</definedName>
    <definedName name="SMR" localSheetId="13">'4-4'!#REF!</definedName>
    <definedName name="SMR" localSheetId="14">'4-4'!#REF!</definedName>
    <definedName name="SMR" localSheetId="3">'4-4'!#REF!</definedName>
    <definedName name="SMR" localSheetId="4">'4-5'!#REF!</definedName>
    <definedName name="SMR" localSheetId="7">'[1]3-14'!#REF!</definedName>
    <definedName name="SMR" localSheetId="8">'[1]3-14'!#REF!</definedName>
    <definedName name="SMR">#REF!</definedName>
    <definedName name="YEAR" localSheetId="9">'[1]3-14'!#REF!</definedName>
    <definedName name="YEAR" localSheetId="10">'[1]3-14'!#REF!</definedName>
    <definedName name="YEAR" localSheetId="13">'4-4'!#REF!</definedName>
    <definedName name="YEAR" localSheetId="14">'4-4'!#REF!</definedName>
    <definedName name="YEAR" localSheetId="3">'4-4'!#REF!</definedName>
    <definedName name="YEAR" localSheetId="4">'4-5'!#REF!</definedName>
    <definedName name="YEAR" localSheetId="7">'[1]3-14'!#REF!</definedName>
    <definedName name="YEAR" localSheetId="8">'[1]3-14'!#REF!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M28" i="47" l="1"/>
  <c r="N28" i="47"/>
  <c r="O28" i="47"/>
  <c r="P28" i="47"/>
  <c r="Q28" i="47"/>
  <c r="R28" i="47"/>
  <c r="S28" i="47"/>
  <c r="T28" i="47"/>
  <c r="D28" i="47"/>
  <c r="E28" i="47"/>
  <c r="F28" i="47"/>
  <c r="G28" i="47"/>
  <c r="H28" i="47"/>
  <c r="I28" i="47"/>
  <c r="J28" i="47"/>
  <c r="K28" i="47"/>
  <c r="L28" i="47"/>
  <c r="C28" i="47"/>
  <c r="X28" i="46"/>
  <c r="C28" i="45" l="1"/>
  <c r="V28" i="45"/>
  <c r="U28" i="45"/>
  <c r="T28" i="45"/>
  <c r="S28" i="45"/>
  <c r="X28" i="47" l="1"/>
  <c r="W28" i="47"/>
  <c r="V28" i="47"/>
  <c r="U28" i="47"/>
  <c r="W28" i="46"/>
  <c r="V28" i="46"/>
  <c r="U28" i="46"/>
  <c r="X28" i="45"/>
  <c r="W28" i="45"/>
  <c r="M28" i="44"/>
  <c r="L11" i="20" l="1"/>
  <c r="AA25" i="2"/>
  <c r="AA18" i="2"/>
  <c r="AA11" i="2"/>
  <c r="E36" i="26" l="1"/>
  <c r="G36" i="26" l="1"/>
  <c r="H36" i="26" s="1"/>
  <c r="AA13" i="2" l="1"/>
  <c r="Z34" i="2"/>
  <c r="Z31" i="2"/>
  <c r="Z30" i="2"/>
  <c r="Z25" i="2"/>
  <c r="Z27" i="2" s="1"/>
  <c r="Z18" i="2"/>
  <c r="Z20" i="2" s="1"/>
  <c r="Z11" i="2"/>
  <c r="Z13" i="2" s="1"/>
  <c r="Z37" i="2" l="1"/>
  <c r="Z35" i="2" s="1"/>
  <c r="Z32" i="2"/>
  <c r="Z33" i="2" l="1"/>
  <c r="C34" i="2"/>
  <c r="AA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C30" i="2"/>
  <c r="AA27" i="2"/>
  <c r="Y25" i="2"/>
  <c r="Y27" i="2" s="1"/>
  <c r="X25" i="2"/>
  <c r="X27" i="2" s="1"/>
  <c r="W25" i="2"/>
  <c r="W27" i="2" s="1"/>
  <c r="V25" i="2"/>
  <c r="V27" i="2" s="1"/>
  <c r="U25" i="2"/>
  <c r="U27" i="2" s="1"/>
  <c r="T25" i="2"/>
  <c r="T27" i="2" s="1"/>
  <c r="S25" i="2"/>
  <c r="S27" i="2" s="1"/>
  <c r="R25" i="2"/>
  <c r="R27" i="2" s="1"/>
  <c r="Q25" i="2"/>
  <c r="Q27" i="2" s="1"/>
  <c r="P25" i="2"/>
  <c r="P27" i="2" s="1"/>
  <c r="O25" i="2"/>
  <c r="O27" i="2" s="1"/>
  <c r="N25" i="2"/>
  <c r="N27" i="2" s="1"/>
  <c r="M25" i="2"/>
  <c r="M27" i="2" s="1"/>
  <c r="L25" i="2"/>
  <c r="L27" i="2" s="1"/>
  <c r="K25" i="2"/>
  <c r="K27" i="2" s="1"/>
  <c r="J25" i="2"/>
  <c r="J27" i="2" s="1"/>
  <c r="I25" i="2"/>
  <c r="I27" i="2" s="1"/>
  <c r="H25" i="2"/>
  <c r="H27" i="2" s="1"/>
  <c r="G25" i="2"/>
  <c r="G27" i="2" s="1"/>
  <c r="F25" i="2"/>
  <c r="F27" i="2" s="1"/>
  <c r="E25" i="2"/>
  <c r="E27" i="2" s="1"/>
  <c r="D25" i="2"/>
  <c r="D27" i="2" s="1"/>
  <c r="C25" i="2"/>
  <c r="C27" i="2" s="1"/>
  <c r="T20" i="2"/>
  <c r="H20" i="2"/>
  <c r="AA20" i="2"/>
  <c r="Y18" i="2"/>
  <c r="Y20" i="2" s="1"/>
  <c r="X18" i="2"/>
  <c r="X20" i="2" s="1"/>
  <c r="W18" i="2"/>
  <c r="W20" i="2" s="1"/>
  <c r="V18" i="2"/>
  <c r="V20" i="2" s="1"/>
  <c r="U18" i="2"/>
  <c r="U20" i="2" s="1"/>
  <c r="T18" i="2"/>
  <c r="S18" i="2"/>
  <c r="R18" i="2"/>
  <c r="R20" i="2" s="1"/>
  <c r="Q18" i="2"/>
  <c r="Q20" i="2" s="1"/>
  <c r="P18" i="2"/>
  <c r="P20" i="2" s="1"/>
  <c r="O18" i="2"/>
  <c r="O20" i="2" s="1"/>
  <c r="N18" i="2"/>
  <c r="N20" i="2" s="1"/>
  <c r="M18" i="2"/>
  <c r="M20" i="2" s="1"/>
  <c r="L18" i="2"/>
  <c r="L20" i="2" s="1"/>
  <c r="K18" i="2"/>
  <c r="K20" i="2" s="1"/>
  <c r="J18" i="2"/>
  <c r="J20" i="2" s="1"/>
  <c r="I18" i="2"/>
  <c r="I20" i="2" s="1"/>
  <c r="H18" i="2"/>
  <c r="G18" i="2"/>
  <c r="G20" i="2" s="1"/>
  <c r="F18" i="2"/>
  <c r="F20" i="2" s="1"/>
  <c r="E18" i="2"/>
  <c r="E20" i="2" s="1"/>
  <c r="D18" i="2"/>
  <c r="D20" i="2" s="1"/>
  <c r="C18" i="2"/>
  <c r="C20" i="2" s="1"/>
  <c r="Y11" i="2"/>
  <c r="Y13" i="2" s="1"/>
  <c r="X11" i="2"/>
  <c r="X13" i="2" s="1"/>
  <c r="W11" i="2"/>
  <c r="W13" i="2" s="1"/>
  <c r="V11" i="2"/>
  <c r="V13" i="2" s="1"/>
  <c r="U11" i="2"/>
  <c r="T11" i="2"/>
  <c r="T13" i="2" s="1"/>
  <c r="S11" i="2"/>
  <c r="S13" i="2" s="1"/>
  <c r="R11" i="2"/>
  <c r="Q11" i="2"/>
  <c r="Q13" i="2" s="1"/>
  <c r="P11" i="2"/>
  <c r="P13" i="2" s="1"/>
  <c r="O11" i="2"/>
  <c r="O13" i="2" s="1"/>
  <c r="N11" i="2"/>
  <c r="M11" i="2"/>
  <c r="L11" i="2"/>
  <c r="L13" i="2" s="1"/>
  <c r="K11" i="2"/>
  <c r="J11" i="2"/>
  <c r="I11" i="2"/>
  <c r="H11" i="2"/>
  <c r="H13" i="2" s="1"/>
  <c r="G11" i="2"/>
  <c r="G13" i="2" s="1"/>
  <c r="F11" i="2"/>
  <c r="E11" i="2"/>
  <c r="E13" i="2" s="1"/>
  <c r="D11" i="2"/>
  <c r="C11" i="2"/>
  <c r="D26" i="1"/>
  <c r="D22" i="1"/>
  <c r="W21" i="1"/>
  <c r="H21" i="1"/>
  <c r="W19" i="1"/>
  <c r="V19" i="1"/>
  <c r="V21" i="1" s="1"/>
  <c r="U19" i="1"/>
  <c r="U21" i="1" s="1"/>
  <c r="T19" i="1"/>
  <c r="T21" i="1" s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G19" i="1"/>
  <c r="G21" i="1" s="1"/>
  <c r="F19" i="1"/>
  <c r="F21" i="1" s="1"/>
  <c r="E19" i="1"/>
  <c r="E21" i="1" s="1"/>
  <c r="D19" i="1"/>
  <c r="D21" i="1" s="1"/>
  <c r="S16" i="1"/>
  <c r="F16" i="1"/>
  <c r="W14" i="1"/>
  <c r="W16" i="1" s="1"/>
  <c r="V14" i="1"/>
  <c r="V16" i="1" s="1"/>
  <c r="U14" i="1"/>
  <c r="U16" i="1" s="1"/>
  <c r="T14" i="1"/>
  <c r="T16" i="1" s="1"/>
  <c r="S14" i="1"/>
  <c r="R14" i="1"/>
  <c r="R16" i="1" s="1"/>
  <c r="Q14" i="1"/>
  <c r="Q16" i="1" s="1"/>
  <c r="P14" i="1"/>
  <c r="P16" i="1" s="1"/>
  <c r="O14" i="1"/>
  <c r="O16" i="1" s="1"/>
  <c r="N14" i="1"/>
  <c r="N16" i="1" s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E14" i="1"/>
  <c r="E16" i="1" s="1"/>
  <c r="D14" i="1"/>
  <c r="D16" i="1" s="1"/>
  <c r="E11" i="1"/>
  <c r="W9" i="1"/>
  <c r="W11" i="1" s="1"/>
  <c r="V9" i="1"/>
  <c r="U9" i="1"/>
  <c r="U11" i="1" s="1"/>
  <c r="T9" i="1"/>
  <c r="T11" i="1" s="1"/>
  <c r="S9" i="1"/>
  <c r="S11" i="1" s="1"/>
  <c r="R9" i="1"/>
  <c r="Q9" i="1"/>
  <c r="P9" i="1"/>
  <c r="P11" i="1" s="1"/>
  <c r="O9" i="1"/>
  <c r="O11" i="1" s="1"/>
  <c r="N9" i="1"/>
  <c r="M9" i="1"/>
  <c r="L9" i="1"/>
  <c r="K9" i="1"/>
  <c r="J9" i="1"/>
  <c r="J11" i="1" s="1"/>
  <c r="I9" i="1"/>
  <c r="I11" i="1" s="1"/>
  <c r="H9" i="1"/>
  <c r="H11" i="1" s="1"/>
  <c r="G9" i="1"/>
  <c r="G11" i="1" s="1"/>
  <c r="F9" i="1"/>
  <c r="F11" i="1" s="1"/>
  <c r="E9" i="1"/>
  <c r="D9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H24" i="1" l="1"/>
  <c r="F24" i="1"/>
  <c r="D24" i="1"/>
  <c r="E24" i="1"/>
  <c r="S32" i="2"/>
  <c r="U32" i="2"/>
  <c r="D11" i="1"/>
  <c r="D28" i="1" s="1"/>
  <c r="G24" i="1"/>
  <c r="U13" i="2"/>
  <c r="U37" i="2" s="1"/>
  <c r="U33" i="2" s="1"/>
  <c r="I24" i="1"/>
  <c r="I32" i="2"/>
  <c r="K32" i="2"/>
  <c r="AA32" i="2"/>
  <c r="H32" i="2"/>
  <c r="X32" i="2"/>
  <c r="W32" i="2"/>
  <c r="S20" i="2"/>
  <c r="S37" i="2" s="1"/>
  <c r="R32" i="2"/>
  <c r="Q32" i="2"/>
  <c r="N32" i="2"/>
  <c r="M32" i="2"/>
  <c r="L32" i="2"/>
  <c r="J32" i="2"/>
  <c r="F32" i="2"/>
  <c r="D32" i="2"/>
  <c r="C32" i="2"/>
  <c r="Y32" i="2"/>
  <c r="V32" i="2"/>
  <c r="T32" i="2"/>
  <c r="R13" i="2"/>
  <c r="R37" i="2" s="1"/>
  <c r="R33" i="2" s="1"/>
  <c r="P32" i="2"/>
  <c r="O32" i="2"/>
  <c r="N13" i="2"/>
  <c r="M13" i="2"/>
  <c r="K13" i="2"/>
  <c r="K37" i="2" s="1"/>
  <c r="K33" i="2" s="1"/>
  <c r="J13" i="2"/>
  <c r="I13" i="2"/>
  <c r="I37" i="2" s="1"/>
  <c r="G32" i="2"/>
  <c r="F13" i="2"/>
  <c r="F37" i="2" s="1"/>
  <c r="E32" i="2"/>
  <c r="D13" i="2"/>
  <c r="D37" i="2" s="1"/>
  <c r="C13" i="2"/>
  <c r="C37" i="2" s="1"/>
  <c r="C35" i="2" s="1"/>
  <c r="V24" i="1"/>
  <c r="R24" i="1"/>
  <c r="Q24" i="1"/>
  <c r="N24" i="1"/>
  <c r="M24" i="1"/>
  <c r="L24" i="1"/>
  <c r="K24" i="1"/>
  <c r="R11" i="1"/>
  <c r="V11" i="1"/>
  <c r="U24" i="1"/>
  <c r="T24" i="1"/>
  <c r="Q11" i="1"/>
  <c r="P24" i="1"/>
  <c r="O24" i="1"/>
  <c r="N11" i="1"/>
  <c r="N28" i="1" s="1"/>
  <c r="N25" i="1" s="1"/>
  <c r="M11" i="1"/>
  <c r="M28" i="1" s="1"/>
  <c r="L11" i="1"/>
  <c r="L28" i="1" s="1"/>
  <c r="L27" i="1" s="1"/>
  <c r="K11" i="1"/>
  <c r="W24" i="1"/>
  <c r="S24" i="1"/>
  <c r="J24" i="1"/>
  <c r="T28" i="46"/>
  <c r="S28" i="46"/>
  <c r="R28" i="46"/>
  <c r="Q28" i="46"/>
  <c r="R28" i="45"/>
  <c r="Q28" i="45"/>
  <c r="P28" i="45"/>
  <c r="O28" i="45"/>
  <c r="N28" i="45"/>
  <c r="M28" i="45"/>
  <c r="L28" i="45"/>
  <c r="K28" i="45"/>
  <c r="J28" i="45"/>
  <c r="I28" i="45"/>
  <c r="H28" i="45"/>
  <c r="G28" i="45"/>
  <c r="F28" i="45"/>
  <c r="E28" i="45"/>
  <c r="D28" i="45"/>
  <c r="AA30" i="2"/>
  <c r="AA34" i="2"/>
  <c r="P31" i="31"/>
  <c r="K11" i="20"/>
  <c r="E35" i="26"/>
  <c r="G35" i="26" s="1"/>
  <c r="H35" i="26" s="1"/>
  <c r="AA37" i="2"/>
  <c r="P34" i="31"/>
  <c r="P36" i="21"/>
  <c r="Q30" i="2"/>
  <c r="Y37" i="2"/>
  <c r="Y30" i="2"/>
  <c r="R30" i="2"/>
  <c r="X34" i="2"/>
  <c r="V34" i="2"/>
  <c r="U34" i="2"/>
  <c r="S34" i="2"/>
  <c r="S30" i="2"/>
  <c r="R34" i="2"/>
  <c r="Q37" i="2"/>
  <c r="J11" i="20"/>
  <c r="I11" i="20"/>
  <c r="E34" i="26"/>
  <c r="G34" i="26" s="1"/>
  <c r="H34" i="26" s="1"/>
  <c r="P33" i="31"/>
  <c r="P35" i="21"/>
  <c r="P34" i="21"/>
  <c r="E33" i="26"/>
  <c r="G33" i="26" s="1"/>
  <c r="H33" i="26" s="1"/>
  <c r="E32" i="26"/>
  <c r="G32" i="26" s="1"/>
  <c r="H32" i="26" s="1"/>
  <c r="H11" i="20"/>
  <c r="E37" i="2"/>
  <c r="G37" i="2"/>
  <c r="H37" i="2"/>
  <c r="J37" i="2"/>
  <c r="J33" i="2" s="1"/>
  <c r="L37" i="2"/>
  <c r="M37" i="2"/>
  <c r="N37" i="2"/>
  <c r="N33" i="2" s="1"/>
  <c r="O37" i="2"/>
  <c r="P37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M34" i="2"/>
  <c r="F34" i="2"/>
  <c r="G34" i="2"/>
  <c r="K34" i="2"/>
  <c r="L34" i="2"/>
  <c r="O34" i="2"/>
  <c r="X37" i="2"/>
  <c r="X33" i="2" s="1"/>
  <c r="W37" i="2"/>
  <c r="V37" i="2"/>
  <c r="T37" i="2"/>
  <c r="X30" i="2"/>
  <c r="W30" i="2"/>
  <c r="V30" i="2"/>
  <c r="U30" i="2"/>
  <c r="T30" i="2"/>
  <c r="B18" i="19"/>
  <c r="P32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C18" i="19"/>
  <c r="D18" i="19"/>
  <c r="E18" i="19"/>
  <c r="F18" i="19"/>
  <c r="E31" i="26"/>
  <c r="G31" i="26" s="1"/>
  <c r="H31" i="26" s="1"/>
  <c r="G11" i="20"/>
  <c r="E11" i="20"/>
  <c r="F11" i="20"/>
  <c r="E30" i="26"/>
  <c r="G30" i="26" s="1"/>
  <c r="H30" i="26" s="1"/>
  <c r="E18" i="26"/>
  <c r="G18" i="26" s="1"/>
  <c r="H18" i="26" s="1"/>
  <c r="E19" i="26"/>
  <c r="G19" i="26" s="1"/>
  <c r="H19" i="26" s="1"/>
  <c r="E20" i="26"/>
  <c r="G20" i="26"/>
  <c r="H20" i="26" s="1"/>
  <c r="E21" i="26"/>
  <c r="G21" i="26" s="1"/>
  <c r="H21" i="26" s="1"/>
  <c r="E22" i="26"/>
  <c r="G22" i="26" s="1"/>
  <c r="H22" i="26" s="1"/>
  <c r="E23" i="26"/>
  <c r="G23" i="26" s="1"/>
  <c r="H23" i="26" s="1"/>
  <c r="E24" i="26"/>
  <c r="G24" i="26" s="1"/>
  <c r="H24" i="26" s="1"/>
  <c r="E25" i="26"/>
  <c r="G25" i="26" s="1"/>
  <c r="H25" i="26" s="1"/>
  <c r="E26" i="26"/>
  <c r="G26" i="26"/>
  <c r="H26" i="26" s="1"/>
  <c r="E27" i="26"/>
  <c r="G27" i="26" s="1"/>
  <c r="H27" i="26" s="1"/>
  <c r="E28" i="26"/>
  <c r="G28" i="26" s="1"/>
  <c r="H28" i="26" s="1"/>
  <c r="E29" i="26"/>
  <c r="G29" i="26" s="1"/>
  <c r="H29" i="26" s="1"/>
  <c r="E17" i="26"/>
  <c r="G17" i="26" s="1"/>
  <c r="H17" i="26" s="1"/>
  <c r="B11" i="20"/>
  <c r="C11" i="20"/>
  <c r="D11" i="20"/>
  <c r="O26" i="1"/>
  <c r="P26" i="1"/>
  <c r="Q26" i="1"/>
  <c r="R26" i="1"/>
  <c r="S26" i="1"/>
  <c r="T26" i="1"/>
  <c r="U26" i="1"/>
  <c r="V26" i="1"/>
  <c r="W26" i="1"/>
  <c r="O22" i="1"/>
  <c r="P22" i="1"/>
  <c r="Q22" i="1"/>
  <c r="R22" i="1"/>
  <c r="S22" i="1"/>
  <c r="T22" i="1"/>
  <c r="U22" i="1"/>
  <c r="V22" i="1"/>
  <c r="W22" i="1"/>
  <c r="N22" i="1"/>
  <c r="P28" i="1"/>
  <c r="T28" i="1"/>
  <c r="U28" i="1"/>
  <c r="O28" i="1"/>
  <c r="E7" i="26"/>
  <c r="G7" i="26" s="1"/>
  <c r="H7" i="26" s="1"/>
  <c r="E8" i="26"/>
  <c r="G8" i="26" s="1"/>
  <c r="H8" i="26" s="1"/>
  <c r="E9" i="26"/>
  <c r="G9" i="26" s="1"/>
  <c r="H9" i="26" s="1"/>
  <c r="E10" i="26"/>
  <c r="G10" i="26" s="1"/>
  <c r="H10" i="26" s="1"/>
  <c r="E11" i="26"/>
  <c r="G11" i="26" s="1"/>
  <c r="H11" i="26" s="1"/>
  <c r="E12" i="26"/>
  <c r="G12" i="26"/>
  <c r="H12" i="26" s="1"/>
  <c r="E13" i="26"/>
  <c r="G13" i="26" s="1"/>
  <c r="H13" i="26" s="1"/>
  <c r="E14" i="26"/>
  <c r="G14" i="26" s="1"/>
  <c r="H14" i="26" s="1"/>
  <c r="E15" i="26"/>
  <c r="G15" i="26" s="1"/>
  <c r="H15" i="26" s="1"/>
  <c r="E16" i="26"/>
  <c r="G16" i="26" s="1"/>
  <c r="H16" i="26" s="1"/>
  <c r="F28" i="1"/>
  <c r="H28" i="1"/>
  <c r="H27" i="1" s="1"/>
  <c r="J28" i="1"/>
  <c r="E22" i="1"/>
  <c r="F22" i="1"/>
  <c r="G22" i="1"/>
  <c r="H22" i="1"/>
  <c r="I22" i="1"/>
  <c r="J22" i="1"/>
  <c r="K22" i="1"/>
  <c r="M22" i="1"/>
  <c r="E26" i="1"/>
  <c r="F26" i="1"/>
  <c r="G26" i="1"/>
  <c r="H26" i="1"/>
  <c r="I26" i="1"/>
  <c r="J26" i="1"/>
  <c r="K26" i="1"/>
  <c r="M26" i="1"/>
  <c r="N26" i="1"/>
  <c r="Q34" i="2"/>
  <c r="I34" i="2"/>
  <c r="M25" i="1" l="1"/>
  <c r="D25" i="1"/>
  <c r="S33" i="2"/>
  <c r="I33" i="2"/>
  <c r="F33" i="2"/>
  <c r="AA35" i="2"/>
  <c r="W33" i="2"/>
  <c r="Q33" i="2"/>
  <c r="H33" i="2"/>
  <c r="AA33" i="2"/>
  <c r="T33" i="2"/>
  <c r="M33" i="2"/>
  <c r="L33" i="2"/>
  <c r="D33" i="2"/>
  <c r="Y33" i="2"/>
  <c r="V33" i="2"/>
  <c r="P33" i="2"/>
  <c r="O33" i="2"/>
  <c r="G33" i="2"/>
  <c r="E33" i="2"/>
  <c r="C33" i="2"/>
  <c r="T25" i="1"/>
  <c r="P25" i="1"/>
  <c r="J25" i="1"/>
  <c r="G35" i="2"/>
  <c r="O35" i="2"/>
  <c r="K35" i="2"/>
  <c r="I35" i="2"/>
  <c r="L35" i="2"/>
  <c r="F35" i="2"/>
  <c r="Q35" i="2"/>
  <c r="U35" i="2"/>
  <c r="V35" i="2"/>
  <c r="R35" i="2"/>
  <c r="M35" i="2"/>
  <c r="Q28" i="1"/>
  <c r="E28" i="1"/>
  <c r="H25" i="1"/>
  <c r="N27" i="1"/>
  <c r="O25" i="1"/>
  <c r="O27" i="1"/>
  <c r="F25" i="1"/>
  <c r="F27" i="1"/>
  <c r="K28" i="1"/>
  <c r="J27" i="1"/>
  <c r="I28" i="1"/>
  <c r="U27" i="1"/>
  <c r="U25" i="1"/>
  <c r="L25" i="1"/>
  <c r="J34" i="2"/>
  <c r="J35" i="2" s="1"/>
  <c r="H34" i="2"/>
  <c r="H35" i="2" s="1"/>
  <c r="S35" i="2"/>
  <c r="T34" i="2"/>
  <c r="T35" i="2" s="1"/>
  <c r="W34" i="2"/>
  <c r="W35" i="2" s="1"/>
  <c r="N34" i="2"/>
  <c r="N35" i="2" s="1"/>
  <c r="D34" i="2"/>
  <c r="D35" i="2" s="1"/>
  <c r="X35" i="2"/>
  <c r="E34" i="2"/>
  <c r="E35" i="2" s="1"/>
  <c r="P34" i="2"/>
  <c r="P35" i="2" s="1"/>
  <c r="Y34" i="2"/>
  <c r="Y35" i="2" s="1"/>
  <c r="P27" i="1"/>
  <c r="V28" i="1"/>
  <c r="V25" i="1" s="1"/>
  <c r="G28" i="1"/>
  <c r="G25" i="1" s="1"/>
  <c r="T27" i="1"/>
  <c r="M27" i="1"/>
  <c r="R28" i="1"/>
  <c r="R25" i="1" s="1"/>
  <c r="W28" i="1"/>
  <c r="W25" i="1" s="1"/>
  <c r="S28" i="1"/>
  <c r="S25" i="1" s="1"/>
  <c r="Q27" i="1" l="1"/>
  <c r="Q25" i="1"/>
  <c r="E27" i="1"/>
  <c r="E25" i="1"/>
  <c r="D27" i="1"/>
  <c r="K27" i="1"/>
  <c r="K25" i="1"/>
  <c r="I27" i="1"/>
  <c r="I25" i="1"/>
  <c r="V27" i="1"/>
  <c r="R27" i="1"/>
  <c r="G27" i="1"/>
  <c r="S27" i="1"/>
  <c r="W27" i="1"/>
</calcChain>
</file>

<file path=xl/sharedStrings.xml><?xml version="1.0" encoding="utf-8"?>
<sst xmlns="http://schemas.openxmlformats.org/spreadsheetml/2006/main" count="638" uniqueCount="292">
  <si>
    <t>TABLE 4-1</t>
  </si>
  <si>
    <t xml:space="preserve">MALAYSIA : PLANTED AREA OF COCOA IN ESTATES AND SMALLHOLDING </t>
  </si>
  <si>
    <t>Region</t>
  </si>
  <si>
    <t xml:space="preserve">1990 </t>
  </si>
  <si>
    <t xml:space="preserve">     1991</t>
  </si>
  <si>
    <t xml:space="preserve">     1992</t>
  </si>
  <si>
    <t xml:space="preserve">     1993</t>
  </si>
  <si>
    <t>1994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</si>
  <si>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</si>
  <si>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</si>
  <si>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</si>
  <si>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</si>
  <si>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</si>
  <si>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>Malaysia</t>
  </si>
  <si>
    <t>Total</t>
  </si>
  <si>
    <t>Sabah</t>
  </si>
  <si>
    <t>Sarawak</t>
  </si>
  <si>
    <t xml:space="preserve">  %</t>
  </si>
  <si>
    <t>Grand Total</t>
  </si>
  <si>
    <t>Note :</t>
  </si>
  <si>
    <t xml:space="preserve"> </t>
  </si>
  <si>
    <t>TABLE 4-2</t>
  </si>
  <si>
    <t>(Tonnes)</t>
  </si>
  <si>
    <t>Year</t>
  </si>
  <si>
    <t>2000</t>
  </si>
  <si>
    <t>(Kg/Hectare)</t>
  </si>
  <si>
    <t xml:space="preserve">Year </t>
  </si>
  <si>
    <t>-</t>
  </si>
  <si>
    <t>(RM/Tonne)</t>
  </si>
  <si>
    <t>ICCO</t>
  </si>
  <si>
    <t>n.a</t>
  </si>
  <si>
    <t>Source : MCB</t>
  </si>
  <si>
    <t>Country</t>
  </si>
  <si>
    <t>Others</t>
  </si>
  <si>
    <t>WORLD : PRODUCTION OF  COCOA BEANS BY MAJOR PRODUCING COUNTRIES</t>
  </si>
  <si>
    <t>('000 Tonnes)</t>
  </si>
  <si>
    <t>Cote d'Ivoire</t>
  </si>
  <si>
    <t>Brazil</t>
  </si>
  <si>
    <t>Ghana</t>
  </si>
  <si>
    <t>Cameroon</t>
  </si>
  <si>
    <t>Indonesia</t>
  </si>
  <si>
    <t>Nigeria</t>
  </si>
  <si>
    <t>TABLE 4-13</t>
  </si>
  <si>
    <t>WORLD : GRINDING OF COCOA BEANS BY REGION</t>
  </si>
  <si>
    <t>Africa</t>
  </si>
  <si>
    <t>Asia and Oceania</t>
  </si>
  <si>
    <t>Europe</t>
  </si>
  <si>
    <t>America</t>
  </si>
  <si>
    <t xml:space="preserve">                         </t>
  </si>
  <si>
    <t xml:space="preserve">                       </t>
  </si>
  <si>
    <t>Cocoa Shell</t>
  </si>
  <si>
    <t>Cocoa Paste</t>
  </si>
  <si>
    <t xml:space="preserve"> Cocoa Butter</t>
  </si>
  <si>
    <t>Cocoa Beans</t>
  </si>
  <si>
    <t xml:space="preserve">MALAYSIA : EXPORT OF COCOA BEANS AND COCOA PRODUCTS </t>
  </si>
  <si>
    <t>TABLE 4-5</t>
  </si>
  <si>
    <t>TABLE 4-8</t>
  </si>
  <si>
    <t>TABLE 4-9</t>
  </si>
  <si>
    <t xml:space="preserve">MALAYSIA : IMPORT OF COCOA BEANS AND COCOA PRODUCTS </t>
  </si>
  <si>
    <t>TABLE 4-10</t>
  </si>
  <si>
    <t>1.41</t>
  </si>
  <si>
    <t>1.02</t>
  </si>
  <si>
    <t>0.93</t>
  </si>
  <si>
    <t>(RM/Kg)</t>
  </si>
  <si>
    <t>AVERAGE PRICE OF COCOA BEANS</t>
  </si>
  <si>
    <t>TABLE 4-11</t>
  </si>
  <si>
    <t>Note:</t>
  </si>
  <si>
    <t>2008/09</t>
  </si>
  <si>
    <t>2007/08</t>
  </si>
  <si>
    <t>2006/07</t>
  </si>
  <si>
    <t>2005/06</t>
  </si>
  <si>
    <t>2003/04</t>
  </si>
  <si>
    <t>WORLD : COCOA SUPPLY AND DEMAND (SEASONAL BALANCE)</t>
  </si>
  <si>
    <t>Importing Members :</t>
  </si>
  <si>
    <t>MEMBERSHIP OF THE INTERNATIONAL COCOA ORGANISATION</t>
  </si>
  <si>
    <t>Not Defatted</t>
  </si>
  <si>
    <t>Wholly or Partly Defatted</t>
  </si>
  <si>
    <t>Russian Federation, Switzerland</t>
  </si>
  <si>
    <t>Ecuador</t>
  </si>
  <si>
    <t>Dominican Rep.</t>
  </si>
  <si>
    <t>Peru</t>
  </si>
  <si>
    <t>Colombia</t>
  </si>
  <si>
    <t>2009/2010</t>
  </si>
  <si>
    <t>2010/2011</t>
  </si>
  <si>
    <t>Country of Destination</t>
  </si>
  <si>
    <t>2004/05</t>
  </si>
  <si>
    <t>1999/00</t>
  </si>
  <si>
    <t>2000/01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</si>
  <si>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</si>
  <si>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</si>
  <si>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</si>
  <si>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</si>
  <si>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</si>
  <si>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</si>
  <si>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</si>
  <si>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</si>
  <si>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</si>
  <si>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2001/02</t>
  </si>
  <si>
    <t>2002/03</t>
  </si>
  <si>
    <t>London
(Spot Ghana)</t>
  </si>
  <si>
    <t>Average Farmgate 
Cocoa Beans
(Wet)</t>
  </si>
  <si>
    <t>Cocoa Season
(Oct - Sept)</t>
  </si>
  <si>
    <t>Opening Stocks
(a)</t>
  </si>
  <si>
    <t>Seasonal Grindings</t>
  </si>
  <si>
    <t>Stock Change
(b-a)</t>
  </si>
  <si>
    <t xml:space="preserve"> Volume
(Tonnes)</t>
  </si>
  <si>
    <t>Value
(RM '000)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</si>
  <si>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</si>
  <si>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</si>
  <si>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</si>
  <si>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</si>
  <si>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</si>
  <si>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</si>
  <si>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</si>
  <si>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</si>
  <si>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</si>
  <si>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</si>
  <si>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</si>
  <si>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</si>
  <si>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</si>
  <si>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MALAYSIA : ANNUAL AVERAGE PRICE OF COCOA BEANS (SMC 2)</t>
  </si>
  <si>
    <t>RANK</t>
  </si>
  <si>
    <t>Volume 
(Tonnes)</t>
  </si>
  <si>
    <t>Value
(RM)</t>
  </si>
  <si>
    <t>TABLE 4-15</t>
  </si>
  <si>
    <t>TABLE 4-14</t>
  </si>
  <si>
    <t>11,408</t>
  </si>
  <si>
    <t>16,244</t>
  </si>
  <si>
    <t>21,109</t>
  </si>
  <si>
    <t>13,061</t>
  </si>
  <si>
    <t>9,377</t>
  </si>
  <si>
    <t>9,249</t>
  </si>
  <si>
    <t>13,512</t>
  </si>
  <si>
    <t>17,927</t>
  </si>
  <si>
    <t>7,634</t>
  </si>
  <si>
    <t>14,390</t>
  </si>
  <si>
    <t>Singapore</t>
  </si>
  <si>
    <t>Japan</t>
  </si>
  <si>
    <t>Australia</t>
  </si>
  <si>
    <t>Canada</t>
  </si>
  <si>
    <t>Mexico</t>
  </si>
  <si>
    <t>South Africa</t>
  </si>
  <si>
    <t>106,701</t>
  </si>
  <si>
    <t>114,475</t>
  </si>
  <si>
    <t>99,192</t>
  </si>
  <si>
    <t>234,773</t>
  </si>
  <si>
    <t>244,216</t>
  </si>
  <si>
    <t>304,369</t>
  </si>
  <si>
    <t>403,911</t>
  </si>
  <si>
    <t>438,956</t>
  </si>
  <si>
    <t>523,926</t>
  </si>
  <si>
    <t>302,270</t>
  </si>
  <si>
    <t>319,441</t>
  </si>
  <si>
    <t>327,084</t>
  </si>
  <si>
    <t>339,011</t>
  </si>
  <si>
    <t>311,608</t>
  </si>
  <si>
    <t>TABLE 4-6</t>
  </si>
  <si>
    <t>TABLE 4-7</t>
  </si>
  <si>
    <t>TABLE 4-12</t>
  </si>
  <si>
    <t>TABLE 4-16</t>
  </si>
  <si>
    <t>2011/2012</t>
  </si>
  <si>
    <t>Russian Federation</t>
  </si>
  <si>
    <t>Thailand</t>
  </si>
  <si>
    <t>Philippines</t>
  </si>
  <si>
    <t>India</t>
  </si>
  <si>
    <t>Egypt</t>
  </si>
  <si>
    <t>Source : DOSM &amp; MCB</t>
  </si>
  <si>
    <t>Exporting Members :</t>
  </si>
  <si>
    <t>European Union (EU)</t>
  </si>
  <si>
    <t>2012/2013</t>
  </si>
  <si>
    <t>China</t>
  </si>
  <si>
    <t>(RM)</t>
  </si>
  <si>
    <t>Turkey</t>
  </si>
  <si>
    <t>Iran</t>
  </si>
  <si>
    <t>Saudi Arabia</t>
  </si>
  <si>
    <t>Maldives</t>
  </si>
  <si>
    <t>Brunei Darussalam</t>
  </si>
  <si>
    <t>Pakistan</t>
  </si>
  <si>
    <t>2013/2014</t>
  </si>
  <si>
    <t>Iraq</t>
  </si>
  <si>
    <t>Kazakhstan</t>
  </si>
  <si>
    <t>Azerbaijan</t>
  </si>
  <si>
    <t>Hong Kong</t>
  </si>
  <si>
    <t>Uzbekistan</t>
  </si>
  <si>
    <t>Peninsular</t>
  </si>
  <si>
    <t>Smallholding</t>
  </si>
  <si>
    <r>
      <t xml:space="preserve">         </t>
    </r>
    <r>
      <rPr>
        <vertAlign val="superscript"/>
        <sz val="11"/>
        <rFont val="Arial"/>
        <family val="2"/>
      </rPr>
      <t>e</t>
    </r>
    <r>
      <rPr>
        <sz val="11"/>
        <rFont val="Arial"/>
        <family val="2"/>
      </rPr>
      <t xml:space="preserve"> Estimate</t>
    </r>
  </si>
  <si>
    <t>MALAYSIA : AVERAGE YIELD OF COCOA BEANS</t>
  </si>
  <si>
    <t>TABLE  4-3</t>
  </si>
  <si>
    <t>Raub</t>
  </si>
  <si>
    <t>Tawau</t>
  </si>
  <si>
    <t>Kuching</t>
  </si>
  <si>
    <t>TABLE 4-4</t>
  </si>
  <si>
    <r>
      <t xml:space="preserve">Cocoa Beans </t>
    </r>
    <r>
      <rPr>
        <b/>
        <vertAlign val="superscript"/>
        <sz val="11"/>
        <rFont val="Arial"/>
        <family val="2"/>
      </rPr>
      <t>1</t>
    </r>
  </si>
  <si>
    <r>
      <t xml:space="preserve"> Cocoa Powder</t>
    </r>
    <r>
      <rPr>
        <b/>
        <vertAlign val="superscript"/>
        <sz val="11"/>
        <rFont val="Arial"/>
        <family val="2"/>
      </rPr>
      <t xml:space="preserve"> 2</t>
    </r>
  </si>
  <si>
    <r>
      <t xml:space="preserve">Chocolate </t>
    </r>
    <r>
      <rPr>
        <b/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</si>
  <si>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 xml:space="preserve">             1</t>
    </r>
    <r>
      <rPr>
        <sz val="11"/>
        <rFont val="Arial"/>
        <family val="2"/>
      </rPr>
      <t xml:space="preserve"> Commencing 2010 onwards, data includes re-export</t>
    </r>
  </si>
  <si>
    <r>
      <t xml:space="preserve">       </t>
    </r>
    <r>
      <rPr>
        <vertAlign val="superscript"/>
        <sz val="11"/>
        <rFont val="Arial"/>
        <family val="2"/>
      </rPr>
      <t xml:space="preserve">    3</t>
    </r>
    <r>
      <rPr>
        <sz val="11"/>
        <rFont val="Arial"/>
        <family val="2"/>
      </rPr>
      <t xml:space="preserve"> Include chocolates and other chocolate preparations in blocks, slabs and bars</t>
    </r>
  </si>
  <si>
    <t>U.A.E</t>
  </si>
  <si>
    <t xml:space="preserve">MALAYSIA : EXPORT OF COCOA BEANS &amp; COCOA PRODUCTS TO MAJOR COUNTRIES </t>
  </si>
  <si>
    <t xml:space="preserve">MALAYSIA : EXPORT OF COCOA BUTTER TO MAJOR COUNTRIES </t>
  </si>
  <si>
    <t xml:space="preserve">MALAYSIA : EXPORT OF COCOA POWDER CONTAINING SUGAR TO MAJOR COUNTRIES </t>
  </si>
  <si>
    <t xml:space="preserve">MALAYSIA : EXPORT OF COCOA POWDER NOT CONTAINING SUGAR TO MAJOR COUNTRIES </t>
  </si>
  <si>
    <r>
      <t xml:space="preserve">          </t>
    </r>
    <r>
      <rPr>
        <vertAlign val="superscript"/>
        <sz val="11"/>
        <rFont val="Arial"/>
        <family val="2"/>
      </rPr>
      <t xml:space="preserve">  2  </t>
    </r>
    <r>
      <rPr>
        <sz val="11"/>
        <rFont val="Arial"/>
        <family val="2"/>
      </rPr>
      <t>Include chocolates and other chocolate preparations in blocks, slabs and bars</t>
    </r>
  </si>
  <si>
    <r>
      <t xml:space="preserve"> </t>
    </r>
    <r>
      <rPr>
        <b/>
        <sz val="11"/>
        <rFont val="Arial"/>
        <family val="2"/>
        <charset val="1"/>
      </rPr>
      <t>Cocoa Butter</t>
    </r>
  </si>
  <si>
    <r>
      <t xml:space="preserve"> </t>
    </r>
    <r>
      <rPr>
        <b/>
        <sz val="11"/>
        <rFont val="Arial"/>
        <family val="2"/>
        <charset val="1"/>
      </rPr>
      <t xml:space="preserve">Cocoa Powder </t>
    </r>
    <r>
      <rPr>
        <b/>
        <vertAlign val="superscript"/>
        <sz val="11"/>
        <rFont val="Arial"/>
        <family val="2"/>
      </rPr>
      <t>1</t>
    </r>
  </si>
  <si>
    <r>
      <t xml:space="preserve">Chocolate </t>
    </r>
    <r>
      <rPr>
        <b/>
        <vertAlign val="superscript"/>
        <sz val="11"/>
        <rFont val="Arial"/>
        <family val="2"/>
      </rPr>
      <t>2</t>
    </r>
  </si>
  <si>
    <r>
      <t xml:space="preserve">Closing Stocks </t>
    </r>
    <r>
      <rPr>
        <b/>
        <vertAlign val="superscript"/>
        <sz val="11"/>
        <rFont val="Arial"/>
        <family val="2"/>
      </rPr>
      <t xml:space="preserve">3
</t>
    </r>
    <r>
      <rPr>
        <b/>
        <sz val="11"/>
        <rFont val="Arial"/>
        <family val="2"/>
      </rPr>
      <t>(b)</t>
    </r>
  </si>
  <si>
    <r>
      <t xml:space="preserve">        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 The net world crop is obtained by adjusting the gross world for 1% loss in weight</t>
    </r>
  </si>
  <si>
    <r>
      <t xml:space="preserve">        </t>
    </r>
    <r>
      <rPr>
        <vertAlign val="superscript"/>
        <sz val="11"/>
        <rFont val="Arial"/>
        <family val="2"/>
      </rPr>
      <t xml:space="preserve">  2 </t>
    </r>
    <r>
      <rPr>
        <sz val="11"/>
        <rFont val="Arial"/>
        <family val="2"/>
      </rPr>
      <t xml:space="preserve"> Total Availability = Opening stock + net world crop</t>
    </r>
  </si>
  <si>
    <r>
      <t xml:space="preserve">         </t>
    </r>
    <r>
      <rPr>
        <vertAlign val="superscript"/>
        <sz val="11"/>
        <rFont val="Arial"/>
        <family val="2"/>
      </rPr>
      <t xml:space="preserve">3  </t>
    </r>
    <r>
      <rPr>
        <sz val="11"/>
        <rFont val="Arial"/>
        <family val="2"/>
      </rPr>
      <t xml:space="preserve">Closing Stocks = Total Availability – Seasonal Grindings </t>
    </r>
  </si>
  <si>
    <r>
      <t xml:space="preserve">Net 
World Crop </t>
    </r>
    <r>
      <rPr>
        <b/>
        <vertAlign val="superscript"/>
        <sz val="11"/>
        <rFont val="Arial"/>
        <family val="2"/>
      </rPr>
      <t>1</t>
    </r>
  </si>
  <si>
    <r>
      <t xml:space="preserve">Total 
Availability </t>
    </r>
    <r>
      <rPr>
        <b/>
        <vertAlign val="superscript"/>
        <sz val="11"/>
        <rFont val="Arial"/>
        <family val="2"/>
      </rPr>
      <t>2</t>
    </r>
  </si>
  <si>
    <r>
      <t xml:space="preserve">         </t>
    </r>
    <r>
      <rPr>
        <vertAlign val="superscript"/>
        <sz val="11"/>
        <rFont val="Arial"/>
        <family val="2"/>
      </rPr>
      <t xml:space="preserve">e  </t>
    </r>
    <r>
      <rPr>
        <sz val="11"/>
        <rFont val="Arial"/>
        <family val="2"/>
      </rPr>
      <t>Estimate</t>
    </r>
  </si>
  <si>
    <t>Gross 
World Crop</t>
  </si>
  <si>
    <t xml:space="preserve">    Estate</t>
  </si>
  <si>
    <t xml:space="preserve">    Smallholders</t>
  </si>
  <si>
    <t>Sub-Total</t>
  </si>
  <si>
    <t>Total Malaysia</t>
  </si>
  <si>
    <t xml:space="preserve">    % of Total</t>
  </si>
  <si>
    <t xml:space="preserve">2014/2015 </t>
  </si>
  <si>
    <t>Togo, Trinidad &amp; Tobago and Venezuela</t>
  </si>
  <si>
    <t xml:space="preserve">Guinea, Indonesia, Liberia, Madagascar, Malaysia, Nicaragua, Nigeria, Papua New Guinea, Peru, Sierra Leone, </t>
  </si>
  <si>
    <r>
      <t xml:space="preserve">2016/2017 </t>
    </r>
    <r>
      <rPr>
        <b/>
        <vertAlign val="superscript"/>
        <sz val="11"/>
        <rFont val="Arial"/>
        <family val="2"/>
      </rPr>
      <t>e</t>
    </r>
  </si>
  <si>
    <r>
      <t xml:space="preserve">               </t>
    </r>
    <r>
      <rPr>
        <vertAlign val="superscript"/>
        <sz val="11"/>
        <rFont val="Arial"/>
        <family val="2"/>
      </rPr>
      <t>e</t>
    </r>
    <r>
      <rPr>
        <sz val="11"/>
        <rFont val="Arial"/>
        <family val="2"/>
      </rPr>
      <t xml:space="preserve"> Estimate</t>
    </r>
  </si>
  <si>
    <r>
      <t xml:space="preserve">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</si>
  <si>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p </t>
    </r>
    <r>
      <rPr>
        <sz val="11"/>
        <rFont val="Arial"/>
        <family val="2"/>
      </rPr>
      <t>Preliminary</t>
    </r>
  </si>
  <si>
    <r>
      <t xml:space="preserve">   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</si>
  <si>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    p </t>
    </r>
    <r>
      <rPr>
        <sz val="11"/>
        <rFont val="Arial"/>
        <family val="2"/>
      </rPr>
      <t>Preliminary</t>
    </r>
  </si>
  <si>
    <r>
      <t xml:space="preserve">            </t>
    </r>
    <r>
      <rPr>
        <vertAlign val="superscript"/>
        <sz val="11"/>
        <rFont val="Arial"/>
        <family val="2"/>
      </rPr>
      <t xml:space="preserve">1  </t>
    </r>
    <r>
      <rPr>
        <sz val="11"/>
        <rFont val="Arial"/>
        <family val="2"/>
      </rPr>
      <t>Include cocoa powder containing and not containing added sugar or other sweetening matter</t>
    </r>
  </si>
  <si>
    <t>Estate</t>
  </si>
  <si>
    <t xml:space="preserve">           Average yield of cocoa beans is based on total matured cocoa area</t>
  </si>
  <si>
    <r>
      <t xml:space="preserve">       </t>
    </r>
    <r>
      <rPr>
        <vertAlign val="superscript"/>
        <sz val="11"/>
        <rFont val="Arial"/>
        <family val="2"/>
      </rPr>
      <t xml:space="preserve">    2</t>
    </r>
    <r>
      <rPr>
        <sz val="11"/>
        <rFont val="Arial"/>
        <family val="2"/>
      </rPr>
      <t xml:space="preserve"> Include cocoa powder containing and not containing added sugar or other sweetening matter</t>
    </r>
  </si>
  <si>
    <t xml:space="preserve">MALAYSIA : PRODUCTION OF COCOA BEANS ESTATES AND SMALLHOLDING </t>
  </si>
  <si>
    <r>
      <t xml:space="preserve">2017/2018 </t>
    </r>
    <r>
      <rPr>
        <b/>
        <vertAlign val="superscript"/>
        <sz val="11"/>
        <rFont val="Arial"/>
        <family val="2"/>
      </rPr>
      <t>e</t>
    </r>
  </si>
  <si>
    <t>2015/2016</t>
  </si>
  <si>
    <t xml:space="preserve">         * Excluding estates under Government agency</t>
  </si>
  <si>
    <t xml:space="preserve">              * Production  of cocoa beans is excluding of cocoa estates under government agency</t>
  </si>
  <si>
    <t>U.S.A</t>
  </si>
  <si>
    <t>EU</t>
  </si>
  <si>
    <t>South Korea</t>
  </si>
  <si>
    <t>Viet Nam</t>
  </si>
  <si>
    <t>New Zealand</t>
  </si>
  <si>
    <t>Mongolia</t>
  </si>
  <si>
    <t xml:space="preserve">Brazil, Cameroon, Dem. Rep. of Congo, Costa Rica, Cote D'Ivoire, Dominican Republic, Ecuador, Gabon, Ghana, </t>
  </si>
  <si>
    <r>
      <t xml:space="preserve">2019 </t>
    </r>
    <r>
      <rPr>
        <b/>
        <vertAlign val="superscript"/>
        <sz val="11"/>
        <rFont val="Arial"/>
        <family val="2"/>
      </rPr>
      <t>e</t>
    </r>
  </si>
  <si>
    <r>
      <t xml:space="preserve">2019 </t>
    </r>
    <r>
      <rPr>
        <vertAlign val="superscript"/>
        <sz val="11"/>
        <rFont val="Arial"/>
        <family val="2"/>
      </rPr>
      <t>e</t>
    </r>
  </si>
  <si>
    <r>
      <t xml:space="preserve">2018/2019 </t>
    </r>
    <r>
      <rPr>
        <b/>
        <vertAlign val="superscript"/>
        <sz val="11"/>
        <rFont val="Arial"/>
        <family val="2"/>
      </rPr>
      <t>e</t>
    </r>
  </si>
  <si>
    <r>
      <t xml:space="preserve">2018/2019 </t>
    </r>
    <r>
      <rPr>
        <vertAlign val="superscript"/>
        <sz val="11"/>
        <rFont val="Arial"/>
        <family val="2"/>
      </rPr>
      <t>e</t>
    </r>
  </si>
  <si>
    <r>
      <t xml:space="preserve">2017/2018 </t>
    </r>
    <r>
      <rPr>
        <vertAlign val="superscript"/>
        <sz val="11"/>
        <rFont val="Arial"/>
        <family val="2"/>
      </rPr>
      <t>e</t>
    </r>
  </si>
  <si>
    <t>2016/2017</t>
  </si>
  <si>
    <t>2014/2015</t>
  </si>
  <si>
    <t>Austria, Belgium, Bulgaria, Croatia, Cyprus, Czech Republic, Denmark, Estonia,  Finland, France, Germany,</t>
  </si>
  <si>
    <t>Private</t>
  </si>
  <si>
    <t>Government</t>
  </si>
  <si>
    <r>
      <t xml:space="preserve">2020 </t>
    </r>
    <r>
      <rPr>
        <b/>
        <vertAlign val="superscript"/>
        <sz val="11"/>
        <rFont val="Arial"/>
        <family val="2"/>
      </rPr>
      <t>e</t>
    </r>
  </si>
  <si>
    <r>
      <t xml:space="preserve">2020 </t>
    </r>
    <r>
      <rPr>
        <vertAlign val="superscript"/>
        <sz val="11"/>
        <rFont val="Arial"/>
        <family val="2"/>
      </rPr>
      <t>e</t>
    </r>
  </si>
  <si>
    <t>MALAYSIA : MONTHLY AVERAGE PRICE OF COCOA BEANS (SMC 2) IN 2020</t>
  </si>
  <si>
    <r>
      <t xml:space="preserve">2020 </t>
    </r>
    <r>
      <rPr>
        <vertAlign val="superscript"/>
        <sz val="11"/>
        <rFont val="Arial"/>
        <family val="2"/>
      </rPr>
      <t>p</t>
    </r>
  </si>
  <si>
    <r>
      <t xml:space="preserve">2019 </t>
    </r>
    <r>
      <rPr>
        <vertAlign val="superscript"/>
        <sz val="11"/>
        <rFont val="Arial"/>
        <family val="2"/>
      </rPr>
      <t>r</t>
    </r>
  </si>
  <si>
    <r>
      <t xml:space="preserve">2020 </t>
    </r>
    <r>
      <rPr>
        <vertAlign val="superscript"/>
        <sz val="11"/>
        <rFont val="SWISS"/>
      </rPr>
      <t>p</t>
    </r>
  </si>
  <si>
    <r>
      <t xml:space="preserve">2019 </t>
    </r>
    <r>
      <rPr>
        <vertAlign val="superscript"/>
        <sz val="11"/>
        <rFont val="SWISS"/>
      </rPr>
      <t>r</t>
    </r>
  </si>
  <si>
    <r>
      <t xml:space="preserve">2019/2020 </t>
    </r>
    <r>
      <rPr>
        <b/>
        <vertAlign val="superscript"/>
        <sz val="11"/>
        <rFont val="Arial"/>
        <family val="2"/>
      </rPr>
      <t>e</t>
    </r>
  </si>
  <si>
    <r>
      <t xml:space="preserve">2019/2020 </t>
    </r>
    <r>
      <rPr>
        <vertAlign val="superscript"/>
        <sz val="11"/>
        <rFont val="Arial"/>
        <family val="2"/>
      </rPr>
      <t>e</t>
    </r>
  </si>
  <si>
    <t>Source : ICCO Vol XLVI No. 4 Crop Year 2019/20</t>
  </si>
  <si>
    <t>The membership of  the International Cocoa Organisation (ICCO) as at 1 October 2020 was as follows:</t>
  </si>
  <si>
    <t>Greece, Hungary, Ireland, Italy, Latvia, Lithuania, Luxembourg, Malta, The Netherlands, Poland, Portugal, Romania,</t>
  </si>
  <si>
    <t>Slovak Republic, Slovenia, Spain and Sweden</t>
  </si>
  <si>
    <t>Ukraine</t>
  </si>
  <si>
    <t>Vietnam</t>
  </si>
  <si>
    <t>Argentina</t>
  </si>
  <si>
    <t>Papua New Guiniea</t>
  </si>
  <si>
    <t>Average Farmgate 
Cocoa Beans SMC 2
(Dry)</t>
  </si>
  <si>
    <r>
      <t xml:space="preserve">2019 </t>
    </r>
    <r>
      <rPr>
        <b/>
        <vertAlign val="superscript"/>
        <sz val="11"/>
        <rFont val="Arial"/>
        <family val="2"/>
      </rPr>
      <t>r</t>
    </r>
  </si>
  <si>
    <r>
      <t xml:space="preserve">2020 </t>
    </r>
    <r>
      <rPr>
        <b/>
        <vertAlign val="superscript"/>
        <sz val="11"/>
        <rFont val="Arial"/>
        <family val="2"/>
      </rPr>
      <t>p</t>
    </r>
  </si>
  <si>
    <r>
      <t xml:space="preserve"> 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</si>
  <si>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 p </t>
    </r>
    <r>
      <rPr>
        <sz val="11"/>
        <rFont val="Arial"/>
        <family val="2"/>
      </rPr>
      <t>Preliminary</t>
    </r>
  </si>
  <si>
    <r>
      <rPr>
        <vertAlign val="superscript"/>
        <sz val="11"/>
        <rFont val="Arial"/>
        <family val="2"/>
      </rPr>
      <t xml:space="preserve">               p </t>
    </r>
    <r>
      <rPr>
        <sz val="11"/>
        <rFont val="Arial"/>
        <family val="2"/>
      </rPr>
      <t>Preliminary</t>
    </r>
  </si>
  <si>
    <t>Trade</t>
  </si>
  <si>
    <t>Month</t>
  </si>
  <si>
    <r>
      <t xml:space="preserve">Cocoa Beans </t>
    </r>
    <r>
      <rPr>
        <b/>
        <vertAlign val="superscript"/>
        <sz val="11"/>
        <rFont val="Arial"/>
        <family val="2"/>
      </rPr>
      <t>2</t>
    </r>
  </si>
  <si>
    <t>Cocoa Butter</t>
  </si>
  <si>
    <r>
      <t xml:space="preserve">Cocoa Powder </t>
    </r>
    <r>
      <rPr>
        <b/>
        <vertAlign val="superscript"/>
        <sz val="11"/>
        <rFont val="Arial"/>
        <family val="2"/>
      </rPr>
      <t>3</t>
    </r>
  </si>
  <si>
    <t>Cocoa Paste Not Defatted</t>
  </si>
  <si>
    <t>Cocoa Paste Wholly or Partly Defatted</t>
  </si>
  <si>
    <t>Chocolate</t>
  </si>
  <si>
    <t>Quantity 
('000 T)</t>
  </si>
  <si>
    <t>Value
(RM Million)</t>
  </si>
  <si>
    <t>Export</t>
  </si>
  <si>
    <t>Import</t>
  </si>
  <si>
    <t>TABLE 4-17</t>
  </si>
  <si>
    <t>MALAYSIA : MONTHLY IMPORT &amp; EXPORT OF COCOA &amp; COCOA PRODUCTS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</si>
</sst>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0_)"/>
    <numFmt numFmtId="166" formatCode="#,##0.0"/>
    <numFmt numFmtId="167" formatCode="0.00_)"/>
    <numFmt numFmtId="168" formatCode="_(* #,##0.00_);_(* \(#,##0.00\);_(* \-??_);_(@_)"/>
    <numFmt numFmtId="169" formatCode="0.00;[Red]0.00"/>
    <numFmt numFmtId="170" formatCode="_(\$* #,##0.00_);_(\$* \(#,##0.00\);_(\$* \-??_);_(@_)"/>
    <numFmt numFmtId="171" formatCode="_(\$* #,##0.000_);_(\$* \(#,##0.000\);_(\$* \-??_);_(@_)"/>
    <numFmt numFmtId="172" formatCode="_(* #,##0.0_);_(* \(#,##0.0\);_(* &quot;-&quot;??_);_(@_)"/>
    <numFmt numFmtId="173" formatCode="_(* #,##0_);_(* \(#,##0\);_(* &quot;-&quot;??_);_(@_)"/>
    <numFmt numFmtId="174" formatCode="#,##0.0_);\(#,##0.0\)"/>
    <numFmt numFmtId="175" formatCode="#,##0;[Red]#,##0"/>
    <numFmt numFmtId="176" formatCode="#,##0.00000"/>
  </numFmts>
  <fonts count="24"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2"/>
      <name val="Arial"/>
      <family val="2"/>
    </font>
    <font>
      <sz val="8"/>
      <name val="Arial"/>
      <family val="2"/>
    </font>
    <font>
      <sz val="8"/>
      <name val="SWISS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Helv"/>
    </font>
    <font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b/>
      <sz val="11"/>
      <name val="Helv"/>
    </font>
    <font>
      <b/>
      <sz val="11"/>
      <name val="Arial"/>
      <family val="2"/>
      <charset val="1"/>
    </font>
    <font>
      <vertAlign val="superscript"/>
      <sz val="11"/>
      <name val="SWISS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  <charset val="1"/>
    </font>
    <font>
      <sz val="11"/>
      <name val="SWISS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1618">
    <xf numFmtId="37" fontId="0" fillId="0" borderId="0"/>
    <xf numFmtId="43" fontId="2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165" fontId="7" fillId="0" borderId="0" applyFill="0" applyBorder="0" applyAlignment="0" applyProtection="0"/>
    <xf numFmtId="168" fontId="4" fillId="0" borderId="0" applyFill="0" applyBorder="0" applyAlignment="0" applyProtection="0"/>
    <xf numFmtId="170" fontId="7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7" fillId="0" borderId="0"/>
    <xf numFmtId="9" fontId="7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2">
    <xf numFmtId="37" fontId="0" fillId="0" borderId="0" xfId="0"/>
    <xf numFmtId="37" fontId="11" fillId="0" borderId="0" xfId="0" applyFont="1" applyFill="1" applyAlignment="1">
      <alignment vertical="center"/>
    </xf>
    <xf numFmtId="37" fontId="12" fillId="0" borderId="0" xfId="0" applyFont="1" applyFill="1" applyAlignment="1"/>
    <xf numFmtId="37" fontId="11" fillId="0" borderId="0" xfId="0" applyFont="1" applyFill="1" applyAlignment="1"/>
    <xf numFmtId="37" fontId="12" fillId="0" borderId="2" xfId="0" applyNumberFormat="1" applyFont="1" applyFill="1" applyBorder="1" applyAlignment="1" applyProtection="1">
      <alignment horizontal="left" vertical="center"/>
    </xf>
    <xf numFmtId="37" fontId="12" fillId="0" borderId="0" xfId="0" applyFont="1" applyFill="1" applyAlignment="1">
      <alignment horizontal="center"/>
    </xf>
    <xf numFmtId="37" fontId="12" fillId="0" borderId="0" xfId="0" applyFont="1" applyFill="1" applyAlignment="1">
      <alignment vertical="center"/>
    </xf>
    <xf numFmtId="37" fontId="10" fillId="0" borderId="0" xfId="0" applyFont="1" applyFill="1" applyAlignment="1">
      <alignment vertical="center"/>
    </xf>
    <xf numFmtId="37" fontId="15" fillId="0" borderId="0" xfId="0" applyFont="1" applyFill="1" applyAlignment="1">
      <alignment vertical="center"/>
    </xf>
    <xf numFmtId="0" fontId="12" fillId="0" borderId="0" xfId="1611" applyFont="1" applyFill="1" applyAlignment="1">
      <alignment vertical="center"/>
    </xf>
    <xf numFmtId="0" fontId="12" fillId="0" borderId="0" xfId="1611" applyFont="1" applyFill="1" applyAlignment="1"/>
    <xf numFmtId="0" fontId="12" fillId="0" borderId="0" xfId="1611" applyFont="1" applyFill="1" applyBorder="1" applyAlignment="1">
      <alignment horizontal="center" vertical="center"/>
    </xf>
    <xf numFmtId="0" fontId="12" fillId="0" borderId="0" xfId="1611" applyFont="1" applyFill="1" applyBorder="1" applyAlignment="1">
      <alignment horizontal="left" vertical="center"/>
    </xf>
    <xf numFmtId="0" fontId="12" fillId="0" borderId="0" xfId="1611" applyFont="1" applyFill="1" applyBorder="1" applyAlignment="1">
      <alignment vertical="center"/>
    </xf>
    <xf numFmtId="3" fontId="12" fillId="0" borderId="0" xfId="1611" applyNumberFormat="1" applyFont="1" applyFill="1" applyBorder="1" applyAlignment="1" applyProtection="1">
      <alignment vertical="center"/>
    </xf>
    <xf numFmtId="37" fontId="12" fillId="0" borderId="0" xfId="1611" applyNumberFormat="1" applyFont="1" applyFill="1" applyBorder="1" applyAlignment="1" applyProtection="1">
      <alignment vertical="center"/>
    </xf>
    <xf numFmtId="37" fontId="12" fillId="0" borderId="0" xfId="1" applyNumberFormat="1" applyFont="1" applyFill="1" applyBorder="1" applyAlignment="1">
      <alignment horizontal="center" vertical="center"/>
    </xf>
    <xf numFmtId="37" fontId="12" fillId="0" borderId="0" xfId="1611" applyNumberFormat="1" applyFont="1" applyFill="1" applyBorder="1" applyAlignment="1" applyProtection="1"/>
    <xf numFmtId="0" fontId="12" fillId="0" borderId="0" xfId="1611" applyFont="1" applyFill="1" applyBorder="1" applyAlignment="1">
      <alignment horizontal="center"/>
    </xf>
    <xf numFmtId="166" fontId="12" fillId="0" borderId="0" xfId="1611" applyNumberFormat="1" applyFont="1" applyFill="1" applyBorder="1" applyAlignment="1" applyProtection="1">
      <alignment horizontal="right"/>
    </xf>
    <xf numFmtId="166" fontId="12" fillId="0" borderId="0" xfId="1611" applyNumberFormat="1" applyFont="1" applyFill="1" applyBorder="1" applyAlignment="1" applyProtection="1"/>
    <xf numFmtId="0" fontId="12" fillId="0" borderId="0" xfId="1611" applyFont="1" applyFill="1" applyAlignment="1">
      <alignment horizontal="center" vertical="center"/>
    </xf>
    <xf numFmtId="0" fontId="12" fillId="0" borderId="0" xfId="1611" applyFont="1" applyFill="1" applyAlignment="1">
      <alignment horizontal="right" vertical="center"/>
    </xf>
    <xf numFmtId="0" fontId="12" fillId="0" borderId="0" xfId="1611" applyFont="1" applyFill="1" applyAlignment="1">
      <alignment horizontal="left" vertical="center"/>
    </xf>
    <xf numFmtId="0" fontId="12" fillId="0" borderId="0" xfId="1612" applyFont="1" applyFill="1" applyAlignment="1"/>
    <xf numFmtId="0" fontId="12" fillId="0" borderId="0" xfId="1612" applyFont="1" applyFill="1" applyAlignment="1">
      <alignment horizontal="center"/>
    </xf>
    <xf numFmtId="0" fontId="12" fillId="0" borderId="0" xfId="1612" applyFont="1" applyFill="1" applyAlignment="1">
      <alignment vertical="center"/>
    </xf>
    <xf numFmtId="0" fontId="12" fillId="0" borderId="7" xfId="1612" applyFont="1" applyFill="1" applyBorder="1" applyAlignment="1" applyProtection="1">
      <alignment horizontal="center" vertical="center"/>
    </xf>
    <xf numFmtId="0" fontId="12" fillId="0" borderId="2" xfId="1612" applyFont="1" applyFill="1" applyBorder="1" applyAlignment="1" applyProtection="1">
      <alignment horizontal="center" vertical="center"/>
    </xf>
    <xf numFmtId="3" fontId="12" fillId="0" borderId="8" xfId="1612" applyNumberFormat="1" applyFont="1" applyFill="1" applyBorder="1" applyAlignment="1">
      <alignment horizontal="center" vertical="center"/>
    </xf>
    <xf numFmtId="0" fontId="12" fillId="0" borderId="8" xfId="1612" applyFont="1" applyFill="1" applyBorder="1" applyAlignment="1">
      <alignment horizontal="center" vertical="center"/>
    </xf>
    <xf numFmtId="0" fontId="12" fillId="0" borderId="3" xfId="1612" applyFont="1" applyFill="1" applyBorder="1" applyAlignment="1" applyProtection="1">
      <alignment horizontal="center" vertical="center"/>
    </xf>
    <xf numFmtId="0" fontId="12" fillId="0" borderId="0" xfId="1612" applyFont="1" applyFill="1" applyBorder="1" applyAlignment="1">
      <alignment horizontal="right"/>
    </xf>
    <xf numFmtId="0" fontId="12" fillId="0" borderId="0" xfId="1612" applyFont="1" applyFill="1" applyAlignment="1">
      <alignment horizontal="right"/>
    </xf>
    <xf numFmtId="3" fontId="12" fillId="0" borderId="2" xfId="1612" applyNumberFormat="1" applyFont="1" applyFill="1" applyBorder="1" applyAlignment="1" applyProtection="1">
      <alignment horizontal="center" vertical="center"/>
    </xf>
    <xf numFmtId="0" fontId="12" fillId="0" borderId="0" xfId="1612" applyFont="1" applyFill="1" applyBorder="1" applyAlignment="1">
      <alignment horizontal="left" vertical="center"/>
    </xf>
    <xf numFmtId="0" fontId="12" fillId="0" borderId="0" xfId="1612" applyFont="1" applyFill="1" applyAlignment="1">
      <alignment horizontal="right" vertical="center"/>
    </xf>
    <xf numFmtId="0" fontId="12" fillId="0" borderId="0" xfId="1612" applyFont="1" applyFill="1" applyAlignment="1">
      <alignment horizontal="left" vertical="center"/>
    </xf>
    <xf numFmtId="0" fontId="12" fillId="0" borderId="0" xfId="1613" applyFont="1" applyFill="1" applyAlignment="1">
      <alignment vertical="center"/>
    </xf>
    <xf numFmtId="0" fontId="10" fillId="0" borderId="0" xfId="1613" applyFont="1" applyFill="1" applyAlignment="1">
      <alignment vertical="center"/>
    </xf>
    <xf numFmtId="0" fontId="12" fillId="0" borderId="0" xfId="1613" applyFont="1" applyFill="1" applyAlignment="1">
      <alignment horizontal="center"/>
    </xf>
    <xf numFmtId="0" fontId="12" fillId="0" borderId="0" xfId="1613" applyFont="1" applyFill="1" applyAlignment="1"/>
    <xf numFmtId="0" fontId="10" fillId="0" borderId="1" xfId="1613" applyFont="1" applyFill="1" applyBorder="1" applyAlignment="1">
      <alignment horizontal="center" vertical="center"/>
    </xf>
    <xf numFmtId="0" fontId="10" fillId="0" borderId="9" xfId="1613" applyFont="1" applyFill="1" applyBorder="1" applyAlignment="1">
      <alignment horizontal="center" vertical="center"/>
    </xf>
    <xf numFmtId="39" fontId="10" fillId="0" borderId="1" xfId="1613" applyNumberFormat="1" applyFont="1" applyFill="1" applyBorder="1" applyAlignment="1" applyProtection="1">
      <alignment horizontal="center" vertical="center"/>
    </xf>
    <xf numFmtId="0" fontId="10" fillId="0" borderId="0" xfId="1613" applyFont="1" applyFill="1" applyBorder="1" applyAlignment="1">
      <alignment vertical="center"/>
    </xf>
    <xf numFmtId="39" fontId="12" fillId="0" borderId="0" xfId="1613" applyNumberFormat="1" applyFont="1" applyFill="1" applyAlignment="1" applyProtection="1">
      <alignment vertical="center"/>
    </xf>
    <xf numFmtId="2" fontId="12" fillId="0" borderId="0" xfId="1613" applyNumberFormat="1" applyFont="1" applyFill="1" applyAlignment="1">
      <alignment horizontal="right" vertical="center"/>
    </xf>
    <xf numFmtId="39" fontId="12" fillId="0" borderId="0" xfId="1613" applyNumberFormat="1" applyFont="1" applyFill="1" applyAlignment="1" applyProtection="1">
      <alignment horizontal="right" vertical="center"/>
    </xf>
    <xf numFmtId="167" fontId="12" fillId="0" borderId="0" xfId="1613" applyNumberFormat="1" applyFont="1" applyFill="1" applyBorder="1" applyAlignment="1" applyProtection="1">
      <alignment horizontal="right" vertical="center"/>
    </xf>
    <xf numFmtId="0" fontId="12" fillId="0" borderId="0" xfId="1613" applyFont="1" applyFill="1" applyBorder="1" applyAlignment="1">
      <alignment vertical="center"/>
    </xf>
    <xf numFmtId="1" fontId="12" fillId="0" borderId="2" xfId="1613" applyNumberFormat="1" applyFont="1" applyFill="1" applyBorder="1" applyAlignment="1" applyProtection="1">
      <alignment horizontal="center" vertical="center"/>
    </xf>
    <xf numFmtId="2" fontId="12" fillId="0" borderId="0" xfId="1613" applyNumberFormat="1" applyFont="1" applyFill="1" applyBorder="1" applyAlignment="1">
      <alignment vertical="center"/>
    </xf>
    <xf numFmtId="2" fontId="12" fillId="0" borderId="0" xfId="1613" applyNumberFormat="1" applyFont="1" applyFill="1" applyAlignment="1">
      <alignment vertical="center"/>
    </xf>
    <xf numFmtId="1" fontId="12" fillId="0" borderId="2" xfId="1613" applyNumberFormat="1" applyFont="1" applyFill="1" applyBorder="1" applyAlignment="1">
      <alignment horizontal="center" vertical="center"/>
    </xf>
    <xf numFmtId="3" fontId="12" fillId="0" borderId="0" xfId="1613" applyNumberFormat="1" applyFont="1" applyFill="1" applyBorder="1" applyAlignment="1">
      <alignment horizontal="right" vertical="center"/>
    </xf>
    <xf numFmtId="0" fontId="12" fillId="0" borderId="0" xfId="1613" applyFont="1" applyFill="1" applyAlignment="1">
      <alignment horizontal="right" vertical="center"/>
    </xf>
    <xf numFmtId="0" fontId="12" fillId="0" borderId="2" xfId="1613" applyFont="1" applyFill="1" applyBorder="1" applyAlignment="1">
      <alignment horizontal="center" vertical="center"/>
    </xf>
    <xf numFmtId="3" fontId="12" fillId="0" borderId="0" xfId="1613" applyNumberFormat="1" applyFont="1" applyFill="1" applyBorder="1" applyAlignment="1">
      <alignment horizontal="center" vertical="center"/>
    </xf>
    <xf numFmtId="3" fontId="12" fillId="0" borderId="2" xfId="1613" applyNumberFormat="1" applyFont="1" applyFill="1" applyBorder="1" applyAlignment="1">
      <alignment horizontal="center" vertical="center"/>
    </xf>
    <xf numFmtId="3" fontId="12" fillId="0" borderId="0" xfId="1613" applyNumberFormat="1" applyFont="1" applyFill="1" applyBorder="1" applyAlignment="1" applyProtection="1">
      <alignment horizontal="center" vertical="center"/>
    </xf>
    <xf numFmtId="3" fontId="12" fillId="0" borderId="2" xfId="1613" applyNumberFormat="1" applyFont="1" applyFill="1" applyBorder="1" applyAlignment="1" applyProtection="1">
      <alignment horizontal="center" vertical="center"/>
    </xf>
    <xf numFmtId="3" fontId="12" fillId="0" borderId="0" xfId="1613" applyNumberFormat="1" applyFont="1" applyFill="1" applyBorder="1" applyAlignment="1">
      <alignment vertical="center"/>
    </xf>
    <xf numFmtId="1" fontId="12" fillId="0" borderId="0" xfId="1613" applyNumberFormat="1" applyFont="1" applyFill="1" applyBorder="1" applyAlignment="1" applyProtection="1">
      <alignment horizontal="center"/>
    </xf>
    <xf numFmtId="3" fontId="12" fillId="0" borderId="0" xfId="1613" applyNumberFormat="1" applyFont="1" applyFill="1" applyBorder="1" applyAlignment="1">
      <alignment horizontal="right"/>
    </xf>
    <xf numFmtId="3" fontId="12" fillId="0" borderId="0" xfId="1613" applyNumberFormat="1" applyFont="1" applyFill="1" applyBorder="1" applyAlignment="1">
      <alignment horizontal="center"/>
    </xf>
    <xf numFmtId="0" fontId="12" fillId="0" borderId="0" xfId="1613" applyFont="1" applyFill="1" applyBorder="1" applyAlignment="1"/>
    <xf numFmtId="37" fontId="11" fillId="0" borderId="0" xfId="0" applyFont="1" applyFill="1" applyAlignment="1">
      <alignment horizontal="center"/>
    </xf>
    <xf numFmtId="37" fontId="11" fillId="0" borderId="0" xfId="0" applyFont="1" applyFill="1" applyAlignment="1">
      <alignment horizontal="right"/>
    </xf>
    <xf numFmtId="3" fontId="12" fillId="0" borderId="0" xfId="1613" applyNumberFormat="1" applyFont="1" applyFill="1" applyBorder="1" applyAlignment="1"/>
    <xf numFmtId="2" fontId="12" fillId="0" borderId="0" xfId="1613" applyNumberFormat="1" applyFont="1" applyFill="1" applyBorder="1" applyAlignment="1"/>
    <xf numFmtId="1" fontId="12" fillId="0" borderId="0" xfId="1613" applyNumberFormat="1" applyFont="1" applyFill="1" applyBorder="1" applyAlignment="1">
      <alignment horizontal="center"/>
    </xf>
    <xf numFmtId="3" fontId="12" fillId="0" borderId="0" xfId="1613" applyNumberFormat="1" applyFont="1" applyFill="1" applyBorder="1" applyAlignment="1" applyProtection="1">
      <alignment horizontal="right"/>
    </xf>
    <xf numFmtId="0" fontId="12" fillId="0" borderId="0" xfId="1613" applyFont="1" applyFill="1" applyBorder="1" applyAlignment="1">
      <alignment horizontal="center"/>
    </xf>
    <xf numFmtId="0" fontId="12" fillId="0" borderId="0" xfId="1613" applyFont="1" applyFill="1" applyBorder="1" applyAlignment="1">
      <alignment horizontal="right"/>
    </xf>
    <xf numFmtId="0" fontId="12" fillId="0" borderId="0" xfId="1613" applyFont="1" applyFill="1" applyAlignment="1">
      <alignment horizontal="right"/>
    </xf>
    <xf numFmtId="0" fontId="12" fillId="0" borderId="3" xfId="1613" applyFont="1" applyFill="1" applyBorder="1" applyAlignment="1">
      <alignment horizontal="center" vertical="center"/>
    </xf>
    <xf numFmtId="0" fontId="12" fillId="0" borderId="0" xfId="1613" applyFont="1" applyFill="1" applyAlignment="1">
      <alignment horizontal="center" vertical="center"/>
    </xf>
    <xf numFmtId="3" fontId="12" fillId="0" borderId="2" xfId="18" applyNumberFormat="1" applyFont="1" applyFill="1" applyBorder="1" applyAlignment="1" applyProtection="1">
      <alignment horizontal="center" vertical="center"/>
    </xf>
    <xf numFmtId="3" fontId="12" fillId="0" borderId="0" xfId="1613" applyNumberFormat="1" applyFont="1" applyFill="1" applyBorder="1" applyAlignment="1">
      <alignment horizontal="left" vertical="center"/>
    </xf>
    <xf numFmtId="1" fontId="12" fillId="0" borderId="2" xfId="1613" applyNumberFormat="1" applyFont="1" applyFill="1" applyBorder="1" applyAlignment="1" applyProtection="1">
      <alignment horizontal="left" vertical="center"/>
    </xf>
    <xf numFmtId="1" fontId="10" fillId="0" borderId="1" xfId="1613" applyNumberFormat="1" applyFont="1" applyFill="1" applyBorder="1" applyAlignment="1" applyProtection="1">
      <alignment horizontal="center" vertical="center"/>
    </xf>
    <xf numFmtId="1" fontId="12" fillId="0" borderId="0" xfId="1613" applyNumberFormat="1" applyFont="1" applyFill="1" applyBorder="1" applyAlignment="1" applyProtection="1">
      <alignment horizontal="center" vertical="center"/>
    </xf>
    <xf numFmtId="0" fontId="12" fillId="0" borderId="0" xfId="1614" applyFont="1" applyFill="1" applyAlignment="1"/>
    <xf numFmtId="0" fontId="10" fillId="0" borderId="0" xfId="1614" applyFont="1" applyFill="1" applyBorder="1" applyAlignment="1" applyProtection="1">
      <alignment horizontal="center"/>
    </xf>
    <xf numFmtId="0" fontId="12" fillId="0" borderId="0" xfId="1614" applyFont="1" applyFill="1" applyAlignment="1">
      <alignment vertical="center"/>
    </xf>
    <xf numFmtId="0" fontId="10" fillId="0" borderId="1" xfId="1614" applyFont="1" applyFill="1" applyBorder="1" applyAlignment="1" applyProtection="1">
      <alignment horizontal="center" vertical="center" wrapText="1"/>
    </xf>
    <xf numFmtId="0" fontId="12" fillId="0" borderId="2" xfId="1614" applyFont="1" applyFill="1" applyBorder="1" applyAlignment="1" applyProtection="1">
      <alignment horizontal="center" vertical="center"/>
    </xf>
    <xf numFmtId="37" fontId="12" fillId="0" borderId="0" xfId="0" applyFont="1" applyAlignment="1">
      <alignment vertical="center" wrapText="1"/>
    </xf>
    <xf numFmtId="0" fontId="12" fillId="0" borderId="0" xfId="1614" applyFont="1" applyFill="1" applyBorder="1" applyAlignment="1"/>
    <xf numFmtId="37" fontId="12" fillId="0" borderId="0" xfId="1614" applyNumberFormat="1" applyFont="1" applyFill="1" applyAlignment="1" applyProtection="1"/>
    <xf numFmtId="0" fontId="12" fillId="0" borderId="0" xfId="1614" applyFont="1" applyFill="1" applyAlignment="1" applyProtection="1"/>
    <xf numFmtId="0" fontId="12" fillId="0" borderId="0" xfId="1614" applyFont="1" applyFill="1" applyAlignment="1" applyProtection="1">
      <alignment horizontal="center"/>
    </xf>
    <xf numFmtId="0" fontId="12" fillId="0" borderId="0" xfId="1614" applyFont="1" applyFill="1" applyBorder="1" applyAlignment="1" applyProtection="1">
      <alignment horizontal="center"/>
    </xf>
    <xf numFmtId="0" fontId="10" fillId="0" borderId="0" xfId="1614" applyFont="1" applyFill="1" applyBorder="1" applyAlignment="1" applyProtection="1"/>
    <xf numFmtId="0" fontId="12" fillId="0" borderId="0" xfId="1614" applyFont="1" applyFill="1" applyBorder="1" applyAlignment="1" applyProtection="1"/>
    <xf numFmtId="37" fontId="12" fillId="0" borderId="0" xfId="1614" applyNumberFormat="1" applyFont="1" applyFill="1" applyBorder="1" applyAlignment="1" applyProtection="1"/>
    <xf numFmtId="0" fontId="10" fillId="0" borderId="0" xfId="1614" applyFont="1" applyFill="1" applyAlignment="1" applyProtection="1">
      <alignment vertical="center"/>
    </xf>
    <xf numFmtId="173" fontId="12" fillId="0" borderId="0" xfId="2" applyNumberFormat="1" applyFont="1" applyFill="1" applyBorder="1" applyAlignment="1">
      <alignment vertical="center"/>
    </xf>
    <xf numFmtId="0" fontId="12" fillId="0" borderId="0" xfId="1614" applyFont="1" applyFill="1" applyBorder="1" applyAlignment="1">
      <alignment vertical="center"/>
    </xf>
    <xf numFmtId="173" fontId="12" fillId="0" borderId="0" xfId="2" applyNumberFormat="1" applyFont="1" applyFill="1" applyAlignment="1">
      <alignment vertical="center"/>
    </xf>
    <xf numFmtId="173" fontId="12" fillId="0" borderId="0" xfId="1614" applyNumberFormat="1" applyFont="1" applyFill="1" applyAlignment="1">
      <alignment vertical="center"/>
    </xf>
    <xf numFmtId="0" fontId="12" fillId="0" borderId="0" xfId="1614" applyFont="1" applyFill="1" applyAlignment="1" applyProtection="1">
      <alignment vertical="center"/>
    </xf>
    <xf numFmtId="0" fontId="12" fillId="0" borderId="0" xfId="1614" applyFont="1" applyFill="1" applyAlignment="1">
      <alignment horizontal="center" vertical="center"/>
    </xf>
    <xf numFmtId="0" fontId="10" fillId="0" borderId="0" xfId="1614" applyFont="1" applyFill="1" applyAlignment="1" applyProtection="1">
      <alignment horizontal="center" vertical="center"/>
    </xf>
    <xf numFmtId="0" fontId="12" fillId="0" borderId="4" xfId="1614" applyFont="1" applyFill="1" applyBorder="1" applyAlignment="1" applyProtection="1">
      <alignment horizontal="center" vertical="center"/>
    </xf>
    <xf numFmtId="0" fontId="12" fillId="0" borderId="0" xfId="1614" applyFont="1" applyFill="1" applyBorder="1" applyAlignment="1" applyProtection="1">
      <alignment horizontal="center" vertical="center"/>
    </xf>
    <xf numFmtId="0" fontId="12" fillId="0" borderId="0" xfId="1614" applyFont="1" applyFill="1" applyAlignment="1">
      <alignment horizontal="center"/>
    </xf>
    <xf numFmtId="0" fontId="12" fillId="0" borderId="0" xfId="1614" applyFont="1" applyFill="1" applyBorder="1" applyAlignment="1">
      <alignment horizontal="center"/>
    </xf>
    <xf numFmtId="0" fontId="12" fillId="0" borderId="3" xfId="1614" applyFont="1" applyFill="1" applyBorder="1" applyAlignment="1" applyProtection="1">
      <alignment horizontal="center" vertical="center"/>
    </xf>
    <xf numFmtId="43" fontId="12" fillId="0" borderId="0" xfId="6" applyFont="1" applyBorder="1" applyAlignment="1">
      <alignment vertical="center"/>
    </xf>
    <xf numFmtId="173" fontId="12" fillId="0" borderId="0" xfId="6" applyNumberFormat="1" applyFont="1" applyBorder="1" applyAlignment="1">
      <alignment vertical="center"/>
    </xf>
    <xf numFmtId="173" fontId="12" fillId="0" borderId="4" xfId="1" applyNumberFormat="1" applyFont="1" applyFill="1" applyBorder="1" applyAlignment="1" applyProtection="1">
      <alignment horizontal="right" vertical="center"/>
    </xf>
    <xf numFmtId="173" fontId="12" fillId="0" borderId="2" xfId="1" applyNumberFormat="1" applyFont="1" applyFill="1" applyBorder="1" applyAlignment="1" applyProtection="1">
      <alignment horizontal="right" vertical="center"/>
    </xf>
    <xf numFmtId="173" fontId="12" fillId="0" borderId="2" xfId="1" applyNumberFormat="1" applyFont="1" applyFill="1" applyBorder="1" applyAlignment="1">
      <alignment horizontal="right" vertical="center"/>
    </xf>
    <xf numFmtId="173" fontId="12" fillId="0" borderId="2" xfId="1" applyNumberFormat="1" applyFont="1" applyBorder="1" applyAlignment="1">
      <alignment horizontal="right" vertical="center"/>
    </xf>
    <xf numFmtId="0" fontId="12" fillId="0" borderId="0" xfId="1614" applyFont="1" applyFill="1" applyAlignment="1">
      <alignment horizontal="left" vertical="center"/>
    </xf>
    <xf numFmtId="37" fontId="12" fillId="0" borderId="0" xfId="1614" applyNumberFormat="1" applyFont="1" applyFill="1" applyAlignment="1" applyProtection="1">
      <alignment horizontal="left" vertical="center"/>
    </xf>
    <xf numFmtId="0" fontId="12" fillId="0" borderId="0" xfId="1606" applyFont="1"/>
    <xf numFmtId="0" fontId="10" fillId="0" borderId="1" xfId="1606" applyFont="1" applyBorder="1" applyAlignment="1" applyProtection="1">
      <alignment horizontal="center" vertical="center"/>
    </xf>
    <xf numFmtId="0" fontId="10" fillId="0" borderId="1" xfId="1606" applyFont="1" applyBorder="1" applyAlignment="1" applyProtection="1">
      <alignment horizontal="center" vertical="center" wrapText="1"/>
    </xf>
    <xf numFmtId="0" fontId="12" fillId="0" borderId="0" xfId="1606" applyFont="1" applyBorder="1"/>
    <xf numFmtId="0" fontId="12" fillId="0" borderId="0" xfId="1606" applyFont="1" applyAlignment="1">
      <alignment horizontal="left"/>
    </xf>
    <xf numFmtId="0" fontId="12" fillId="0" borderId="2" xfId="1606" applyFont="1" applyBorder="1" applyAlignment="1" applyProtection="1">
      <alignment horizontal="center" vertical="center"/>
    </xf>
    <xf numFmtId="0" fontId="12" fillId="0" borderId="10" xfId="1606" applyFont="1" applyBorder="1" applyAlignment="1" applyProtection="1">
      <alignment horizontal="center" vertical="center"/>
    </xf>
    <xf numFmtId="0" fontId="12" fillId="0" borderId="11" xfId="1606" applyFont="1" applyBorder="1" applyAlignment="1" applyProtection="1">
      <alignment horizontal="center" vertical="center"/>
    </xf>
    <xf numFmtId="0" fontId="12" fillId="0" borderId="12" xfId="1606" applyFont="1" applyBorder="1" applyAlignment="1" applyProtection="1">
      <alignment horizontal="center" vertical="center"/>
    </xf>
    <xf numFmtId="0" fontId="12" fillId="0" borderId="0" xfId="1606" applyFont="1" applyBorder="1" applyAlignment="1">
      <alignment vertical="center"/>
    </xf>
    <xf numFmtId="0" fontId="12" fillId="0" borderId="0" xfId="1606" applyFont="1" applyAlignment="1">
      <alignment vertical="center"/>
    </xf>
    <xf numFmtId="2" fontId="12" fillId="0" borderId="10" xfId="1606" applyNumberFormat="1" applyFont="1" applyBorder="1" applyAlignment="1" applyProtection="1">
      <alignment horizontal="center" vertical="center"/>
    </xf>
    <xf numFmtId="2" fontId="12" fillId="0" borderId="12" xfId="1606" applyNumberFormat="1" applyFont="1" applyBorder="1" applyAlignment="1" applyProtection="1">
      <alignment horizontal="center" vertical="center"/>
    </xf>
    <xf numFmtId="0" fontId="12" fillId="0" borderId="2" xfId="1606" applyFont="1" applyBorder="1" applyAlignment="1">
      <alignment horizontal="center" vertical="center"/>
    </xf>
    <xf numFmtId="2" fontId="12" fillId="0" borderId="11" xfId="1606" applyNumberFormat="1" applyFont="1" applyBorder="1" applyAlignment="1" applyProtection="1">
      <alignment horizontal="center" vertical="center"/>
    </xf>
    <xf numFmtId="0" fontId="12" fillId="0" borderId="2" xfId="1606" applyFont="1" applyFill="1" applyBorder="1" applyAlignment="1" applyProtection="1">
      <alignment horizontal="center" vertical="center"/>
    </xf>
    <xf numFmtId="2" fontId="12" fillId="0" borderId="10" xfId="1606" applyNumberFormat="1" applyFont="1" applyFill="1" applyBorder="1" applyAlignment="1" applyProtection="1">
      <alignment horizontal="center" vertical="center"/>
    </xf>
    <xf numFmtId="2" fontId="12" fillId="0" borderId="11" xfId="1606" applyNumberFormat="1" applyFont="1" applyFill="1" applyBorder="1" applyAlignment="1" applyProtection="1">
      <alignment horizontal="center" vertical="center"/>
    </xf>
    <xf numFmtId="0" fontId="12" fillId="0" borderId="12" xfId="1606" applyFont="1" applyFill="1" applyBorder="1" applyAlignment="1" applyProtection="1">
      <alignment horizontal="center" vertical="center"/>
    </xf>
    <xf numFmtId="0" fontId="12" fillId="0" borderId="0" xfId="1606" applyFont="1" applyFill="1" applyBorder="1" applyAlignment="1">
      <alignment vertical="center"/>
    </xf>
    <xf numFmtId="0" fontId="12" fillId="0" borderId="0" xfId="1606" applyFont="1" applyFill="1" applyAlignment="1">
      <alignment vertical="center"/>
    </xf>
    <xf numFmtId="0" fontId="12" fillId="0" borderId="10" xfId="1606" applyFont="1" applyFill="1" applyBorder="1" applyAlignment="1" applyProtection="1">
      <alignment horizontal="center" vertical="center"/>
    </xf>
    <xf numFmtId="2" fontId="12" fillId="0" borderId="12" xfId="1606" applyNumberFormat="1" applyFont="1" applyFill="1" applyBorder="1" applyAlignment="1" applyProtection="1">
      <alignment horizontal="center" vertical="center"/>
    </xf>
    <xf numFmtId="2" fontId="12" fillId="0" borderId="2" xfId="1606" applyNumberFormat="1" applyFont="1" applyFill="1" applyBorder="1" applyAlignment="1" applyProtection="1">
      <alignment horizontal="center" vertical="center"/>
    </xf>
    <xf numFmtId="0" fontId="12" fillId="0" borderId="3" xfId="1606" applyFont="1" applyFill="1" applyBorder="1" applyAlignment="1" applyProtection="1">
      <alignment horizontal="center" vertical="center"/>
    </xf>
    <xf numFmtId="0" fontId="12" fillId="0" borderId="0" xfId="1606" applyFont="1" applyProtection="1"/>
    <xf numFmtId="0" fontId="12" fillId="0" borderId="0" xfId="1606" applyFont="1" applyAlignment="1">
      <alignment horizontal="center"/>
    </xf>
    <xf numFmtId="0" fontId="12" fillId="0" borderId="0" xfId="1606" applyFont="1" applyBorder="1" applyAlignment="1" applyProtection="1">
      <alignment horizontal="center" vertical="center"/>
    </xf>
    <xf numFmtId="0" fontId="12" fillId="0" borderId="0" xfId="1606" applyFont="1" applyAlignment="1">
      <alignment horizontal="left" vertical="center"/>
    </xf>
    <xf numFmtId="2" fontId="12" fillId="0" borderId="0" xfId="1606" applyNumberFormat="1" applyFont="1" applyAlignment="1">
      <alignment vertical="center"/>
    </xf>
    <xf numFmtId="0" fontId="12" fillId="0" borderId="0" xfId="1606" applyFont="1" applyAlignment="1" applyProtection="1">
      <alignment horizontal="left" vertical="center"/>
    </xf>
    <xf numFmtId="2" fontId="12" fillId="0" borderId="0" xfId="1606" applyNumberFormat="1" applyFont="1" applyAlignment="1" applyProtection="1">
      <alignment vertical="center"/>
    </xf>
    <xf numFmtId="49" fontId="12" fillId="0" borderId="10" xfId="1606" applyNumberFormat="1" applyFont="1" applyBorder="1" applyAlignment="1" applyProtection="1">
      <alignment horizontal="center" vertical="center"/>
    </xf>
    <xf numFmtId="169" fontId="12" fillId="0" borderId="12" xfId="1606" applyNumberFormat="1" applyFont="1" applyBorder="1" applyAlignment="1" applyProtection="1">
      <alignment horizontal="center" vertical="center"/>
    </xf>
    <xf numFmtId="0" fontId="12" fillId="0" borderId="0" xfId="1606" applyFont="1" applyBorder="1" applyAlignment="1" applyProtection="1">
      <alignment horizontal="right" vertical="center"/>
    </xf>
    <xf numFmtId="0" fontId="12" fillId="0" borderId="0" xfId="1606" applyFont="1" applyAlignment="1" applyProtection="1">
      <alignment vertical="center"/>
    </xf>
    <xf numFmtId="0" fontId="12" fillId="0" borderId="0" xfId="1606" applyFont="1" applyBorder="1" applyAlignment="1" applyProtection="1">
      <alignment horizontal="left" vertical="center"/>
    </xf>
    <xf numFmtId="0" fontId="12" fillId="0" borderId="0" xfId="1607" applyFont="1" applyAlignment="1"/>
    <xf numFmtId="0" fontId="10" fillId="0" borderId="1" xfId="1607" applyFont="1" applyFill="1" applyBorder="1" applyAlignment="1" applyProtection="1">
      <alignment horizontal="center" vertical="center"/>
    </xf>
    <xf numFmtId="0" fontId="10" fillId="0" borderId="1" xfId="1607" applyFont="1" applyBorder="1" applyAlignment="1">
      <alignment horizontal="center" vertical="center"/>
    </xf>
    <xf numFmtId="0" fontId="10" fillId="0" borderId="1" xfId="1607" applyFont="1" applyFill="1" applyBorder="1" applyAlignment="1">
      <alignment horizontal="center" vertical="center"/>
    </xf>
    <xf numFmtId="0" fontId="12" fillId="0" borderId="0" xfId="1607" applyFont="1" applyAlignment="1">
      <alignment vertical="center"/>
    </xf>
    <xf numFmtId="0" fontId="12" fillId="0" borderId="2" xfId="1607" applyFont="1" applyBorder="1" applyAlignment="1" applyProtection="1">
      <alignment vertical="center"/>
    </xf>
    <xf numFmtId="0" fontId="12" fillId="0" borderId="2" xfId="1607" applyFont="1" applyBorder="1" applyAlignment="1">
      <alignment vertical="center"/>
    </xf>
    <xf numFmtId="0" fontId="10" fillId="0" borderId="1" xfId="1607" applyFont="1" applyBorder="1" applyAlignment="1" applyProtection="1">
      <alignment horizontal="center" vertical="center"/>
    </xf>
    <xf numFmtId="0" fontId="12" fillId="0" borderId="0" xfId="1608" applyFont="1" applyFill="1" applyAlignment="1" applyProtection="1"/>
    <xf numFmtId="166" fontId="12" fillId="0" borderId="0" xfId="1607" applyNumberFormat="1" applyFont="1" applyAlignment="1" applyProtection="1"/>
    <xf numFmtId="0" fontId="12" fillId="0" borderId="0" xfId="1607" applyFont="1" applyAlignment="1" applyProtection="1"/>
    <xf numFmtId="0" fontId="12" fillId="0" borderId="0" xfId="1607" applyFont="1" applyAlignment="1" applyProtection="1">
      <alignment horizontal="left"/>
    </xf>
    <xf numFmtId="166" fontId="12" fillId="0" borderId="13" xfId="1607" applyNumberFormat="1" applyFont="1" applyBorder="1" applyAlignment="1" applyProtection="1">
      <alignment vertical="center"/>
    </xf>
    <xf numFmtId="0" fontId="12" fillId="0" borderId="13" xfId="1610" applyFont="1" applyFill="1" applyBorder="1" applyAlignment="1">
      <alignment horizontal="right" vertical="center"/>
    </xf>
    <xf numFmtId="0" fontId="12" fillId="0" borderId="13" xfId="1607" applyFont="1" applyBorder="1" applyAlignment="1">
      <alignment vertical="center"/>
    </xf>
    <xf numFmtId="0" fontId="12" fillId="0" borderId="0" xfId="1608" applyFont="1" applyFill="1" applyAlignment="1" applyProtection="1">
      <alignment vertical="center"/>
    </xf>
    <xf numFmtId="166" fontId="12" fillId="0" borderId="0" xfId="1607" applyNumberFormat="1" applyFont="1" applyAlignment="1" applyProtection="1">
      <alignment vertical="center"/>
    </xf>
    <xf numFmtId="166" fontId="12" fillId="0" borderId="0" xfId="1607" applyNumberFormat="1" applyFont="1" applyAlignment="1">
      <alignment vertical="center"/>
    </xf>
    <xf numFmtId="0" fontId="12" fillId="0" borderId="0" xfId="1608" applyFont="1" applyFill="1" applyAlignment="1"/>
    <xf numFmtId="0" fontId="10" fillId="0" borderId="1" xfId="1608" applyFont="1" applyFill="1" applyBorder="1" applyAlignment="1" applyProtection="1">
      <alignment horizontal="center" vertical="center"/>
    </xf>
    <xf numFmtId="0" fontId="12" fillId="0" borderId="0" xfId="1608" applyFont="1" applyFill="1" applyAlignment="1">
      <alignment vertical="center"/>
    </xf>
    <xf numFmtId="37" fontId="12" fillId="0" borderId="2" xfId="1608" applyNumberFormat="1" applyFont="1" applyFill="1" applyBorder="1" applyAlignment="1" applyProtection="1">
      <alignment vertical="center"/>
    </xf>
    <xf numFmtId="174" fontId="12" fillId="0" borderId="2" xfId="1608" applyNumberFormat="1" applyFont="1" applyFill="1" applyBorder="1" applyAlignment="1" applyProtection="1">
      <alignment horizontal="right" vertical="center"/>
    </xf>
    <xf numFmtId="174" fontId="10" fillId="0" borderId="1" xfId="1608" applyNumberFormat="1" applyFont="1" applyFill="1" applyBorder="1" applyAlignment="1" applyProtection="1">
      <alignment horizontal="right" vertical="center"/>
    </xf>
    <xf numFmtId="0" fontId="12" fillId="0" borderId="0" xfId="1608" applyFont="1" applyFill="1" applyAlignment="1" applyProtection="1">
      <alignment horizontal="center"/>
    </xf>
    <xf numFmtId="0" fontId="12" fillId="0" borderId="0" xfId="1608" applyFont="1" applyFill="1" applyAlignment="1">
      <alignment horizontal="center"/>
    </xf>
    <xf numFmtId="0" fontId="12" fillId="0" borderId="0" xfId="1608" applyFont="1" applyFill="1" applyAlignment="1">
      <alignment horizontal="left"/>
    </xf>
    <xf numFmtId="0" fontId="12" fillId="0" borderId="0" xfId="1608" applyFont="1" applyFill="1" applyBorder="1" applyAlignment="1">
      <alignment vertical="center"/>
    </xf>
    <xf numFmtId="172" fontId="12" fillId="0" borderId="2" xfId="1" applyNumberFormat="1" applyFont="1" applyFill="1" applyBorder="1" applyAlignment="1">
      <alignment vertical="center"/>
    </xf>
    <xf numFmtId="172" fontId="12" fillId="0" borderId="2" xfId="1" applyNumberFormat="1" applyFont="1" applyFill="1" applyBorder="1" applyAlignment="1">
      <alignment horizontal="right" vertical="center"/>
    </xf>
    <xf numFmtId="172" fontId="12" fillId="0" borderId="2" xfId="1" applyNumberFormat="1" applyFont="1" applyBorder="1" applyAlignment="1">
      <alignment vertical="center"/>
    </xf>
    <xf numFmtId="172" fontId="12" fillId="0" borderId="2" xfId="1" applyNumberFormat="1" applyFont="1" applyBorder="1" applyAlignment="1">
      <alignment horizontal="right" vertical="center"/>
    </xf>
    <xf numFmtId="172" fontId="10" fillId="0" borderId="1" xfId="1" applyNumberFormat="1" applyFont="1" applyFill="1" applyBorder="1" applyAlignment="1">
      <alignment vertical="center"/>
    </xf>
    <xf numFmtId="0" fontId="10" fillId="0" borderId="0" xfId="1607" applyFont="1" applyAlignment="1">
      <alignment vertical="center"/>
    </xf>
    <xf numFmtId="0" fontId="12" fillId="0" borderId="0" xfId="1609" applyFont="1" applyFill="1" applyAlignment="1">
      <alignment vertical="center"/>
    </xf>
    <xf numFmtId="0" fontId="12" fillId="0" borderId="0" xfId="1609" applyFont="1" applyFill="1" applyAlignment="1"/>
    <xf numFmtId="0" fontId="10" fillId="0" borderId="1" xfId="1609" applyFont="1" applyFill="1" applyBorder="1" applyAlignment="1" applyProtection="1">
      <alignment horizontal="center" vertical="center" wrapText="1"/>
    </xf>
    <xf numFmtId="0" fontId="12" fillId="0" borderId="14" xfId="1609" applyFont="1" applyFill="1" applyBorder="1" applyAlignment="1" applyProtection="1">
      <alignment horizontal="center" vertical="center"/>
    </xf>
    <xf numFmtId="37" fontId="12" fillId="0" borderId="14" xfId="1" applyNumberFormat="1" applyFont="1" applyFill="1" applyBorder="1" applyAlignment="1" applyProtection="1">
      <alignment horizontal="center" vertical="center"/>
    </xf>
    <xf numFmtId="1" fontId="12" fillId="0" borderId="11" xfId="1609" applyNumberFormat="1" applyFont="1" applyFill="1" applyBorder="1" applyAlignment="1">
      <alignment vertical="center"/>
    </xf>
    <xf numFmtId="37" fontId="12" fillId="0" borderId="14" xfId="1" quotePrefix="1" applyNumberFormat="1" applyFont="1" applyFill="1" applyBorder="1" applyAlignment="1" applyProtection="1">
      <alignment horizontal="center" vertical="center"/>
    </xf>
    <xf numFmtId="0" fontId="12" fillId="0" borderId="0" xfId="1609" applyFont="1" applyFill="1" applyAlignment="1" applyProtection="1"/>
    <xf numFmtId="0" fontId="12" fillId="0" borderId="0" xfId="1609" applyFont="1" applyFill="1" applyAlignment="1" applyProtection="1">
      <alignment horizontal="center"/>
    </xf>
    <xf numFmtId="0" fontId="12" fillId="0" borderId="0" xfId="1609" applyFont="1" applyFill="1" applyAlignment="1">
      <alignment horizontal="center"/>
    </xf>
    <xf numFmtId="10" fontId="12" fillId="0" borderId="0" xfId="1609" applyNumberFormat="1" applyFont="1" applyFill="1" applyAlignment="1" applyProtection="1"/>
    <xf numFmtId="9" fontId="12" fillId="0" borderId="0" xfId="1615" applyFont="1" applyFill="1" applyBorder="1" applyAlignment="1" applyProtection="1">
      <alignment horizontal="center"/>
    </xf>
    <xf numFmtId="171" fontId="12" fillId="0" borderId="0" xfId="19" applyNumberFormat="1" applyFont="1" applyFill="1" applyBorder="1" applyAlignment="1" applyProtection="1">
      <alignment horizontal="left"/>
    </xf>
    <xf numFmtId="37" fontId="12" fillId="0" borderId="0" xfId="1609" applyNumberFormat="1" applyFont="1" applyFill="1" applyAlignment="1"/>
    <xf numFmtId="0" fontId="12" fillId="0" borderId="0" xfId="1609" applyFont="1" applyFill="1" applyAlignment="1">
      <alignment horizontal="center" vertical="center"/>
    </xf>
    <xf numFmtId="0" fontId="12" fillId="0" borderId="0" xfId="1609" applyFont="1" applyFill="1" applyBorder="1" applyAlignment="1" applyProtection="1">
      <alignment horizontal="center" vertical="center"/>
    </xf>
    <xf numFmtId="0" fontId="12" fillId="0" borderId="0" xfId="1609" applyFont="1" applyFill="1" applyBorder="1" applyAlignment="1" applyProtection="1">
      <alignment vertical="center"/>
    </xf>
    <xf numFmtId="0" fontId="12" fillId="0" borderId="0" xfId="1609" applyFont="1" applyFill="1" applyBorder="1" applyAlignment="1">
      <alignment vertical="center"/>
    </xf>
    <xf numFmtId="0" fontId="12" fillId="0" borderId="11" xfId="1609" applyFont="1" applyFill="1" applyBorder="1" applyAlignment="1">
      <alignment vertical="center"/>
    </xf>
    <xf numFmtId="0" fontId="12" fillId="0" borderId="0" xfId="1609" applyFont="1" applyFill="1" applyBorder="1" applyAlignment="1" applyProtection="1">
      <alignment horizontal="right" vertical="center" wrapText="1"/>
    </xf>
    <xf numFmtId="0" fontId="12" fillId="0" borderId="0" xfId="1609" applyFont="1" applyFill="1" applyBorder="1" applyAlignment="1" applyProtection="1">
      <alignment horizontal="left" vertical="center"/>
    </xf>
    <xf numFmtId="0" fontId="12" fillId="0" borderId="0" xfId="1609" applyFont="1" applyFill="1" applyAlignment="1" applyProtection="1">
      <alignment vertical="center"/>
    </xf>
    <xf numFmtId="0" fontId="12" fillId="0" borderId="0" xfId="1609" applyFont="1" applyFill="1" applyAlignment="1" applyProtection="1">
      <alignment horizontal="right" vertical="center" wrapText="1"/>
    </xf>
    <xf numFmtId="37" fontId="12" fillId="0" borderId="0" xfId="0" applyFont="1" applyFill="1" applyAlignment="1">
      <alignment vertical="center" wrapText="1"/>
    </xf>
    <xf numFmtId="0" fontId="12" fillId="0" borderId="0" xfId="1609" applyFont="1" applyFill="1" applyAlignment="1" applyProtection="1">
      <alignment horizontal="left" vertical="center"/>
    </xf>
    <xf numFmtId="37" fontId="12" fillId="0" borderId="0" xfId="0" applyFont="1" applyFill="1" applyAlignment="1">
      <alignment horizontal="right" vertical="center"/>
    </xf>
    <xf numFmtId="37" fontId="12" fillId="0" borderId="14" xfId="1609" applyNumberFormat="1" applyFont="1" applyFill="1" applyBorder="1" applyAlignment="1" applyProtection="1">
      <alignment horizontal="center" vertical="center"/>
    </xf>
    <xf numFmtId="0" fontId="12" fillId="0" borderId="0" xfId="1610" applyFont="1" applyFill="1"/>
    <xf numFmtId="0" fontId="10" fillId="0" borderId="0" xfId="1610" applyFont="1" applyFill="1"/>
    <xf numFmtId="0" fontId="12" fillId="0" borderId="15" xfId="1610" applyFont="1" applyFill="1" applyBorder="1"/>
    <xf numFmtId="0" fontId="12" fillId="0" borderId="16" xfId="1610" applyFont="1" applyFill="1" applyBorder="1"/>
    <xf numFmtId="0" fontId="12" fillId="0" borderId="17" xfId="1610" applyFont="1" applyFill="1" applyBorder="1"/>
    <xf numFmtId="0" fontId="12" fillId="0" borderId="18" xfId="1610" applyFont="1" applyFill="1" applyBorder="1"/>
    <xf numFmtId="0" fontId="12" fillId="0" borderId="0" xfId="1610" applyFont="1" applyFill="1" applyBorder="1"/>
    <xf numFmtId="0" fontId="12" fillId="0" borderId="19" xfId="1610" applyFont="1" applyFill="1" applyBorder="1"/>
    <xf numFmtId="0" fontId="12" fillId="0" borderId="20" xfId="1610" applyFont="1" applyFill="1" applyBorder="1"/>
    <xf numFmtId="0" fontId="12" fillId="0" borderId="21" xfId="1610" applyFont="1" applyFill="1" applyBorder="1"/>
    <xf numFmtId="0" fontId="12" fillId="0" borderId="0" xfId="1610" applyFont="1" applyFill="1" applyBorder="1" applyAlignment="1">
      <alignment horizontal="right"/>
    </xf>
    <xf numFmtId="0" fontId="12" fillId="0" borderId="0" xfId="1610" applyFont="1" applyFill="1" applyAlignment="1">
      <alignment horizontal="left"/>
    </xf>
    <xf numFmtId="0" fontId="12" fillId="0" borderId="0" xfId="1610" applyFont="1" applyFill="1" applyAlignment="1">
      <alignment horizontal="center"/>
    </xf>
    <xf numFmtId="0" fontId="12" fillId="0" borderId="0" xfId="1610" applyFont="1" applyFill="1" applyBorder="1" applyAlignment="1">
      <alignment horizontal="left"/>
    </xf>
    <xf numFmtId="3" fontId="12" fillId="0" borderId="0" xfId="1611" applyNumberFormat="1" applyFont="1" applyFill="1" applyBorder="1" applyAlignment="1">
      <alignment horizontal="center" vertical="center"/>
    </xf>
    <xf numFmtId="1" fontId="12" fillId="0" borderId="0" xfId="1611" applyNumberFormat="1" applyFont="1" applyFill="1" applyBorder="1" applyAlignment="1">
      <alignment horizontal="center" vertical="center"/>
    </xf>
    <xf numFmtId="166" fontId="12" fillId="0" borderId="0" xfId="1611" applyNumberFormat="1" applyFont="1" applyFill="1" applyBorder="1" applyAlignment="1" applyProtection="1">
      <alignment horizontal="right" vertical="center"/>
    </xf>
    <xf numFmtId="164" fontId="12" fillId="0" borderId="0" xfId="1611" applyNumberFormat="1" applyFont="1" applyFill="1" applyBorder="1" applyAlignment="1" applyProtection="1">
      <alignment horizontal="left" vertical="center"/>
    </xf>
    <xf numFmtId="166" fontId="12" fillId="0" borderId="0" xfId="1611" applyNumberFormat="1" applyFont="1" applyFill="1" applyBorder="1" applyAlignment="1" applyProtection="1">
      <alignment vertical="center"/>
    </xf>
    <xf numFmtId="1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1611" applyFont="1" applyFill="1" applyBorder="1" applyAlignment="1">
      <alignment horizontal="right" vertical="center"/>
    </xf>
    <xf numFmtId="43" fontId="12" fillId="0" borderId="13" xfId="1607" applyNumberFormat="1" applyFont="1" applyBorder="1" applyAlignment="1">
      <alignment vertical="center"/>
    </xf>
    <xf numFmtId="0" fontId="12" fillId="0" borderId="22" xfId="1609" applyFont="1" applyFill="1" applyBorder="1" applyAlignment="1" applyProtection="1">
      <alignment horizontal="center" vertical="center"/>
    </xf>
    <xf numFmtId="173" fontId="12" fillId="0" borderId="3" xfId="1" applyNumberFormat="1" applyFont="1" applyBorder="1" applyAlignment="1">
      <alignment horizontal="right" vertical="center"/>
    </xf>
    <xf numFmtId="173" fontId="12" fillId="0" borderId="3" xfId="1" applyNumberFormat="1" applyFont="1" applyFill="1" applyBorder="1" applyAlignment="1" applyProtection="1">
      <alignment horizontal="right" vertical="center"/>
    </xf>
    <xf numFmtId="3" fontId="10" fillId="0" borderId="1" xfId="1613" applyNumberFormat="1" applyFont="1" applyFill="1" applyBorder="1" applyAlignment="1">
      <alignment horizontal="center" vertical="center"/>
    </xf>
    <xf numFmtId="3" fontId="12" fillId="0" borderId="3" xfId="1613" applyNumberFormat="1" applyFont="1" applyFill="1" applyBorder="1" applyAlignment="1">
      <alignment horizontal="center" vertical="center"/>
    </xf>
    <xf numFmtId="0" fontId="12" fillId="0" borderId="2" xfId="1612" applyFont="1" applyFill="1" applyBorder="1" applyAlignment="1">
      <alignment horizontal="center" vertical="center"/>
    </xf>
    <xf numFmtId="37" fontId="12" fillId="0" borderId="0" xfId="0" applyFont="1" applyFill="1" applyAlignment="1">
      <alignment horizontal="left" vertical="center"/>
    </xf>
    <xf numFmtId="0" fontId="12" fillId="0" borderId="0" xfId="1605" applyFont="1" applyFill="1" applyAlignment="1"/>
    <xf numFmtId="172" fontId="12" fillId="0" borderId="13" xfId="1607" applyNumberFormat="1" applyFont="1" applyBorder="1" applyAlignment="1">
      <alignment vertical="center"/>
    </xf>
    <xf numFmtId="3" fontId="12" fillId="0" borderId="0" xfId="1613" applyNumberFormat="1" applyFont="1" applyFill="1" applyAlignment="1">
      <alignment vertical="center"/>
    </xf>
    <xf numFmtId="3" fontId="12" fillId="0" borderId="0" xfId="1612" applyNumberFormat="1" applyFont="1" applyFill="1" applyAlignment="1">
      <alignment horizontal="center" vertical="center"/>
    </xf>
    <xf numFmtId="3" fontId="12" fillId="0" borderId="2" xfId="1612" applyNumberFormat="1" applyFont="1" applyFill="1" applyBorder="1" applyAlignment="1">
      <alignment horizontal="center" vertical="center"/>
    </xf>
    <xf numFmtId="3" fontId="12" fillId="0" borderId="0" xfId="1612" applyNumberFormat="1" applyFont="1" applyFill="1" applyBorder="1" applyAlignment="1">
      <alignment horizontal="center" vertical="center"/>
    </xf>
    <xf numFmtId="3" fontId="12" fillId="0" borderId="3" xfId="1613" applyNumberFormat="1" applyFont="1" applyFill="1" applyBorder="1" applyAlignment="1" applyProtection="1">
      <alignment horizontal="center" vertical="center"/>
    </xf>
    <xf numFmtId="172" fontId="10" fillId="0" borderId="1" xfId="1" applyNumberFormat="1" applyFont="1" applyFill="1" applyBorder="1" applyAlignment="1">
      <alignment horizontal="right" vertical="center"/>
    </xf>
    <xf numFmtId="0" fontId="10" fillId="0" borderId="23" xfId="161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37" fontId="12" fillId="0" borderId="2" xfId="0" applyFont="1" applyBorder="1" applyAlignment="1">
      <alignment horizontal="justify" vertical="center" wrapText="1"/>
    </xf>
    <xf numFmtId="37" fontId="12" fillId="0" borderId="2" xfId="0" applyFont="1" applyBorder="1" applyAlignment="1">
      <alignment horizontal="right" vertical="center" wrapText="1"/>
    </xf>
    <xf numFmtId="37" fontId="12" fillId="0" borderId="2" xfId="0" applyFont="1" applyBorder="1" applyAlignment="1">
      <alignment horizontal="center" vertical="center" wrapText="1"/>
    </xf>
    <xf numFmtId="37" fontId="10" fillId="0" borderId="2" xfId="0" applyFont="1" applyBorder="1" applyAlignment="1">
      <alignment horizontal="right" vertical="center" wrapText="1"/>
    </xf>
    <xf numFmtId="43" fontId="12" fillId="0" borderId="2" xfId="1" applyFont="1" applyBorder="1" applyAlignment="1">
      <alignment horizontal="justify" vertical="center" wrapText="1"/>
    </xf>
    <xf numFmtId="43" fontId="12" fillId="0" borderId="2" xfId="1" applyFont="1" applyBorder="1" applyAlignment="1">
      <alignment horizontal="right" vertical="center"/>
    </xf>
    <xf numFmtId="43" fontId="12" fillId="0" borderId="2" xfId="1" applyNumberFormat="1" applyFont="1" applyBorder="1" applyAlignment="1">
      <alignment horizontal="right" vertical="center"/>
    </xf>
    <xf numFmtId="37" fontId="10" fillId="0" borderId="1" xfId="0" applyFont="1" applyFill="1" applyBorder="1" applyAlignment="1">
      <alignment horizontal="right" vertical="center" wrapText="1"/>
    </xf>
    <xf numFmtId="43" fontId="10" fillId="0" borderId="1" xfId="1" applyFont="1" applyFill="1" applyBorder="1" applyAlignment="1">
      <alignment horizontal="left" vertical="center" wrapText="1"/>
    </xf>
    <xf numFmtId="43" fontId="10" fillId="0" borderId="1" xfId="1" applyFont="1" applyFill="1" applyBorder="1" applyAlignment="1">
      <alignment horizontal="right" vertical="center"/>
    </xf>
    <xf numFmtId="43" fontId="12" fillId="0" borderId="2" xfId="1" applyFont="1" applyBorder="1" applyAlignment="1">
      <alignment horizontal="right" vertical="center" wrapText="1"/>
    </xf>
    <xf numFmtId="173" fontId="12" fillId="0" borderId="2" xfId="1" applyNumberFormat="1" applyFont="1" applyBorder="1" applyAlignment="1">
      <alignment horizontal="right" vertical="center" wrapText="1"/>
    </xf>
    <xf numFmtId="37" fontId="10" fillId="0" borderId="2" xfId="0" applyFont="1" applyBorder="1" applyAlignment="1">
      <alignment horizontal="justify" vertical="center" wrapText="1"/>
    </xf>
    <xf numFmtId="43" fontId="10" fillId="0" borderId="2" xfId="1" applyFont="1" applyBorder="1" applyAlignment="1">
      <alignment horizontal="right" vertical="center" wrapText="1"/>
    </xf>
    <xf numFmtId="37" fontId="12" fillId="0" borderId="2" xfId="0" applyFont="1" applyBorder="1" applyAlignment="1">
      <alignment vertical="center" wrapText="1"/>
    </xf>
    <xf numFmtId="10" fontId="12" fillId="0" borderId="0" xfId="1609" applyNumberFormat="1" applyFont="1" applyFill="1" applyBorder="1" applyAlignment="1" applyProtection="1">
      <alignment horizontal="right" vertical="center" wrapText="1"/>
    </xf>
    <xf numFmtId="174" fontId="12" fillId="0" borderId="0" xfId="1608" applyNumberFormat="1" applyFont="1" applyFill="1" applyAlignment="1">
      <alignment vertical="center"/>
    </xf>
    <xf numFmtId="3" fontId="12" fillId="0" borderId="3" xfId="1612" applyNumberFormat="1" applyFont="1" applyFill="1" applyBorder="1" applyAlignment="1">
      <alignment horizontal="center" vertical="center"/>
    </xf>
    <xf numFmtId="37" fontId="10" fillId="0" borderId="1" xfId="0" applyFont="1" applyFill="1" applyBorder="1" applyAlignment="1">
      <alignment horizontal="left" vertical="center" wrapText="1"/>
    </xf>
    <xf numFmtId="37" fontId="10" fillId="0" borderId="2" xfId="0" applyFont="1" applyBorder="1" applyAlignment="1">
      <alignment horizontal="left" vertical="center" wrapText="1"/>
    </xf>
    <xf numFmtId="0" fontId="12" fillId="0" borderId="0" xfId="1612" applyFont="1" applyFill="1" applyBorder="1" applyAlignment="1" applyProtection="1">
      <alignment horizontal="center" vertical="center"/>
    </xf>
    <xf numFmtId="3" fontId="12" fillId="0" borderId="0" xfId="1612" applyNumberFormat="1" applyFont="1" applyFill="1" applyBorder="1" applyAlignment="1" applyProtection="1">
      <alignment horizontal="center" vertical="center"/>
    </xf>
    <xf numFmtId="0" fontId="12" fillId="0" borderId="0" xfId="1612" applyFont="1" applyFill="1" applyBorder="1" applyAlignment="1">
      <alignment horizontal="center" vertical="center"/>
    </xf>
    <xf numFmtId="0" fontId="12" fillId="0" borderId="7" xfId="1612" applyFont="1" applyFill="1" applyBorder="1" applyAlignment="1">
      <alignment horizontal="center" vertical="center"/>
    </xf>
    <xf numFmtId="0" fontId="12" fillId="0" borderId="27" xfId="1612" applyFont="1" applyFill="1" applyBorder="1" applyAlignment="1">
      <alignment horizontal="center" vertical="center"/>
    </xf>
    <xf numFmtId="0" fontId="12" fillId="0" borderId="4" xfId="1612" applyFont="1" applyFill="1" applyBorder="1" applyAlignment="1" applyProtection="1">
      <alignment horizontal="center" vertical="center"/>
    </xf>
    <xf numFmtId="37" fontId="12" fillId="0" borderId="26" xfId="0" applyFont="1" applyBorder="1" applyAlignment="1">
      <alignment horizontal="left" vertical="center" wrapText="1"/>
    </xf>
    <xf numFmtId="37" fontId="12" fillId="0" borderId="27" xfId="0" applyFont="1" applyBorder="1" applyAlignment="1">
      <alignment vertical="center" wrapText="1"/>
    </xf>
    <xf numFmtId="37" fontId="12" fillId="0" borderId="2" xfId="0" applyFont="1" applyBorder="1" applyAlignment="1">
      <alignment vertical="center"/>
    </xf>
    <xf numFmtId="37" fontId="10" fillId="0" borderId="1" xfId="0" applyFont="1" applyBorder="1" applyAlignment="1">
      <alignment vertical="center"/>
    </xf>
    <xf numFmtId="0" fontId="10" fillId="0" borderId="1" xfId="1166" applyFont="1" applyFill="1" applyBorder="1" applyAlignment="1">
      <alignment horizontal="center" vertical="center"/>
    </xf>
    <xf numFmtId="0" fontId="10" fillId="0" borderId="6" xfId="1166" applyFont="1" applyFill="1" applyBorder="1" applyAlignment="1">
      <alignment horizontal="center" vertical="center" wrapText="1"/>
    </xf>
    <xf numFmtId="0" fontId="12" fillId="0" borderId="2" xfId="1166" applyFont="1" applyFill="1" applyBorder="1" applyAlignment="1">
      <alignment horizontal="center" vertical="center"/>
    </xf>
    <xf numFmtId="41" fontId="12" fillId="0" borderId="4" xfId="1" applyNumberFormat="1" applyFont="1" applyBorder="1" applyAlignment="1">
      <alignment vertical="center"/>
    </xf>
    <xf numFmtId="41" fontId="12" fillId="0" borderId="2" xfId="1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2" fillId="0" borderId="3" xfId="342" applyNumberFormat="1" applyFont="1" applyBorder="1" applyAlignment="1">
      <alignment vertical="center"/>
    </xf>
    <xf numFmtId="175" fontId="10" fillId="0" borderId="1" xfId="1166" applyNumberFormat="1" applyFont="1" applyFill="1" applyBorder="1" applyAlignment="1">
      <alignment vertical="center"/>
    </xf>
    <xf numFmtId="37" fontId="12" fillId="0" borderId="2" xfId="0" applyFont="1" applyBorder="1"/>
    <xf numFmtId="37" fontId="12" fillId="0" borderId="2" xfId="0" applyFont="1" applyBorder="1" applyAlignment="1">
      <alignment horizontal="left" vertical="center" wrapText="1"/>
    </xf>
    <xf numFmtId="0" fontId="10" fillId="0" borderId="1" xfId="1612" applyFont="1" applyFill="1" applyBorder="1" applyAlignment="1" applyProtection="1">
      <alignment horizontal="center" vertical="center"/>
    </xf>
    <xf numFmtId="0" fontId="10" fillId="0" borderId="0" xfId="1613" applyFont="1" applyFill="1" applyBorder="1" applyAlignment="1">
      <alignment horizontal="center" vertical="center"/>
    </xf>
    <xf numFmtId="0" fontId="10" fillId="0" borderId="0" xfId="1614" applyFont="1" applyFill="1" applyBorder="1" applyAlignment="1" applyProtection="1">
      <alignment horizontal="center" vertical="center"/>
    </xf>
    <xf numFmtId="0" fontId="10" fillId="0" borderId="6" xfId="1614" applyFont="1" applyFill="1" applyBorder="1" applyAlignment="1" applyProtection="1">
      <alignment horizontal="center" vertical="center" wrapText="1"/>
    </xf>
    <xf numFmtId="0" fontId="10" fillId="0" borderId="6" xfId="1166" applyFont="1" applyFill="1" applyBorder="1" applyAlignment="1">
      <alignment horizontal="center" vertical="center"/>
    </xf>
    <xf numFmtId="0" fontId="10" fillId="0" borderId="0" xfId="1607" applyFont="1" applyBorder="1" applyAlignment="1" applyProtection="1">
      <alignment horizontal="center" vertical="center"/>
    </xf>
    <xf numFmtId="0" fontId="10" fillId="0" borderId="0" xfId="1608" applyFont="1" applyFill="1" applyBorder="1" applyAlignment="1" applyProtection="1">
      <alignment horizontal="center" vertical="center"/>
    </xf>
    <xf numFmtId="37" fontId="12" fillId="0" borderId="30" xfId="0" applyFont="1" applyBorder="1"/>
    <xf numFmtId="173" fontId="19" fillId="0" borderId="0" xfId="1" applyNumberFormat="1" applyFont="1" applyFill="1" applyBorder="1" applyAlignment="1">
      <alignment vertical="center"/>
    </xf>
    <xf numFmtId="37" fontId="12" fillId="0" borderId="0" xfId="0" applyFont="1"/>
    <xf numFmtId="164" fontId="10" fillId="0" borderId="1" xfId="0" applyNumberFormat="1" applyFont="1" applyFill="1" applyBorder="1" applyAlignment="1">
      <alignment horizontal="center" vertical="center"/>
    </xf>
    <xf numFmtId="37" fontId="10" fillId="0" borderId="1" xfId="0" applyFont="1" applyFill="1" applyBorder="1" applyAlignment="1">
      <alignment vertical="center"/>
    </xf>
    <xf numFmtId="37" fontId="10" fillId="0" borderId="1" xfId="0" applyFont="1" applyFill="1" applyBorder="1" applyAlignment="1">
      <alignment horizontal="center" vertical="center"/>
    </xf>
    <xf numFmtId="173" fontId="12" fillId="0" borderId="2" xfId="1" applyNumberFormat="1" applyFont="1" applyFill="1" applyBorder="1" applyAlignment="1">
      <alignment vertical="center"/>
    </xf>
    <xf numFmtId="173" fontId="12" fillId="0" borderId="2" xfId="1" applyNumberFormat="1" applyFont="1" applyFill="1" applyBorder="1" applyAlignment="1" applyProtection="1">
      <alignment vertical="center"/>
    </xf>
    <xf numFmtId="43" fontId="12" fillId="0" borderId="2" xfId="1" applyNumberFormat="1" applyFont="1" applyFill="1" applyBorder="1" applyAlignment="1" applyProtection="1">
      <alignment vertical="center"/>
    </xf>
    <xf numFmtId="37" fontId="10" fillId="0" borderId="1" xfId="0" applyNumberFormat="1" applyFont="1" applyFill="1" applyBorder="1" applyAlignment="1" applyProtection="1">
      <alignment horizontal="center" vertical="center"/>
    </xf>
    <xf numFmtId="173" fontId="10" fillId="0" borderId="1" xfId="1" applyNumberFormat="1" applyFont="1" applyFill="1" applyBorder="1" applyAlignment="1" applyProtection="1">
      <alignment vertical="center"/>
    </xf>
    <xf numFmtId="43" fontId="10" fillId="0" borderId="1" xfId="1" applyNumberFormat="1" applyFont="1" applyFill="1" applyBorder="1" applyAlignment="1" applyProtection="1">
      <alignment vertical="center"/>
    </xf>
    <xf numFmtId="173" fontId="12" fillId="0" borderId="4" xfId="1" applyNumberFormat="1" applyFont="1" applyFill="1" applyBorder="1" applyAlignment="1" applyProtection="1">
      <alignment vertical="center"/>
    </xf>
    <xf numFmtId="43" fontId="12" fillId="0" borderId="4" xfId="1" applyNumberFormat="1" applyFont="1" applyFill="1" applyBorder="1" applyAlignment="1" applyProtection="1">
      <alignment vertical="center"/>
    </xf>
    <xf numFmtId="174" fontId="12" fillId="0" borderId="3" xfId="0" applyNumberFormat="1" applyFont="1" applyFill="1" applyBorder="1" applyAlignment="1" applyProtection="1">
      <alignment vertical="center"/>
    </xf>
    <xf numFmtId="43" fontId="12" fillId="0" borderId="3" xfId="0" applyNumberFormat="1" applyFont="1" applyFill="1" applyBorder="1" applyAlignment="1" applyProtection="1">
      <alignment vertical="center"/>
    </xf>
    <xf numFmtId="174" fontId="12" fillId="0" borderId="2" xfId="0" applyNumberFormat="1" applyFont="1" applyFill="1" applyBorder="1" applyAlignment="1" applyProtection="1">
      <alignment vertical="center"/>
    </xf>
    <xf numFmtId="43" fontId="12" fillId="0" borderId="2" xfId="0" applyNumberFormat="1" applyFont="1" applyFill="1" applyBorder="1" applyAlignment="1" applyProtection="1">
      <alignment vertical="center"/>
    </xf>
    <xf numFmtId="37" fontId="12" fillId="0" borderId="0" xfId="0" applyFont="1" applyFill="1" applyBorder="1" applyAlignment="1">
      <alignment horizontal="left" vertical="center"/>
    </xf>
    <xf numFmtId="37" fontId="12" fillId="0" borderId="0" xfId="0" applyNumberFormat="1" applyFont="1" applyFill="1" applyBorder="1" applyAlignment="1" applyProtection="1">
      <alignment vertical="center"/>
    </xf>
    <xf numFmtId="37" fontId="12" fillId="0" borderId="0" xfId="0" applyFont="1" applyFill="1" applyBorder="1" applyAlignment="1">
      <alignment vertical="center"/>
    </xf>
    <xf numFmtId="37" fontId="12" fillId="0" borderId="0" xfId="0" applyFont="1" applyFill="1" applyBorder="1" applyAlignment="1">
      <alignment horizontal="right" vertical="center"/>
    </xf>
    <xf numFmtId="37" fontId="20" fillId="0" borderId="0" xfId="0" applyFont="1" applyFill="1" applyAlignment="1">
      <alignment vertical="center"/>
    </xf>
    <xf numFmtId="37" fontId="11" fillId="0" borderId="0" xfId="0" applyFont="1" applyFill="1" applyAlignment="1">
      <alignment horizontal="right" vertical="center"/>
    </xf>
    <xf numFmtId="165" fontId="12" fillId="0" borderId="0" xfId="0" applyNumberFormat="1" applyFont="1" applyFill="1" applyBorder="1" applyAlignment="1" applyProtection="1">
      <alignment vertical="center"/>
    </xf>
    <xf numFmtId="37" fontId="12" fillId="0" borderId="22" xfId="1" applyNumberFormat="1" applyFont="1" applyFill="1" applyBorder="1" applyAlignment="1" applyProtection="1">
      <alignment horizontal="center" vertical="center"/>
    </xf>
    <xf numFmtId="37" fontId="12" fillId="0" borderId="22" xfId="1" quotePrefix="1" applyNumberFormat="1" applyFont="1" applyFill="1" applyBorder="1" applyAlignment="1" applyProtection="1">
      <alignment horizontal="center" vertical="center"/>
    </xf>
    <xf numFmtId="2" fontId="12" fillId="0" borderId="3" xfId="1606" applyNumberFormat="1" applyFont="1" applyFill="1" applyBorder="1" applyAlignment="1" applyProtection="1">
      <alignment horizontal="center" vertical="center"/>
    </xf>
    <xf numFmtId="0" fontId="12" fillId="0" borderId="0" xfId="1166" applyFont="1" applyFill="1" applyBorder="1" applyAlignment="1">
      <alignment vertical="center"/>
    </xf>
    <xf numFmtId="0" fontId="10" fillId="0" borderId="0" xfId="1166" applyFont="1" applyFill="1" applyBorder="1" applyAlignment="1" applyProtection="1">
      <alignment horizontal="center" vertical="center"/>
    </xf>
    <xf numFmtId="0" fontId="21" fillId="0" borderId="0" xfId="1166" applyFont="1" applyFill="1" applyBorder="1" applyAlignment="1">
      <alignment vertical="center"/>
    </xf>
    <xf numFmtId="0" fontId="10" fillId="0" borderId="0" xfId="1166" applyFont="1" applyFill="1" applyBorder="1" applyAlignment="1">
      <alignment vertical="center"/>
    </xf>
    <xf numFmtId="0" fontId="10" fillId="0" borderId="1" xfId="1166" applyFont="1" applyFill="1" applyBorder="1" applyAlignment="1">
      <alignment horizontal="center" vertical="center" wrapText="1"/>
    </xf>
    <xf numFmtId="37" fontId="12" fillId="0" borderId="0" xfId="0" applyFont="1" applyAlignment="1">
      <alignment vertical="center"/>
    </xf>
    <xf numFmtId="173" fontId="12" fillId="0" borderId="4" xfId="1" applyNumberFormat="1" applyFont="1" applyBorder="1" applyAlignment="1">
      <alignment vertical="center"/>
    </xf>
    <xf numFmtId="173" fontId="12" fillId="0" borderId="24" xfId="1" applyNumberFormat="1" applyFont="1" applyBorder="1" applyAlignment="1">
      <alignment vertical="center"/>
    </xf>
    <xf numFmtId="173" fontId="12" fillId="0" borderId="2" xfId="1" applyNumberFormat="1" applyFont="1" applyBorder="1" applyAlignment="1">
      <alignment vertical="center"/>
    </xf>
    <xf numFmtId="173" fontId="12" fillId="0" borderId="31" xfId="1" applyNumberFormat="1" applyFont="1" applyBorder="1" applyAlignment="1">
      <alignment vertical="center"/>
    </xf>
    <xf numFmtId="173" fontId="12" fillId="0" borderId="30" xfId="1" applyNumberFormat="1" applyFont="1" applyBorder="1" applyAlignment="1">
      <alignment vertical="center"/>
    </xf>
    <xf numFmtId="173" fontId="12" fillId="0" borderId="8" xfId="1" applyNumberFormat="1" applyFont="1" applyBorder="1" applyAlignment="1">
      <alignment vertical="center"/>
    </xf>
    <xf numFmtId="173" fontId="12" fillId="0" borderId="0" xfId="1" applyNumberFormat="1" applyFont="1" applyBorder="1" applyAlignment="1">
      <alignment vertical="center"/>
    </xf>
    <xf numFmtId="173" fontId="12" fillId="0" borderId="30" xfId="1" applyNumberFormat="1" applyFont="1" applyFill="1" applyBorder="1" applyAlignment="1">
      <alignment vertical="center"/>
    </xf>
    <xf numFmtId="173" fontId="12" fillId="0" borderId="3" xfId="1" applyNumberFormat="1" applyFont="1" applyFill="1" applyBorder="1" applyAlignment="1">
      <alignment vertical="center"/>
    </xf>
    <xf numFmtId="173" fontId="12" fillId="0" borderId="3" xfId="1" applyNumberFormat="1" applyFont="1" applyBorder="1" applyAlignment="1">
      <alignment vertical="center"/>
    </xf>
    <xf numFmtId="173" fontId="10" fillId="0" borderId="1" xfId="1" applyNumberFormat="1" applyFont="1" applyBorder="1" applyAlignment="1">
      <alignment vertical="center"/>
    </xf>
    <xf numFmtId="0" fontId="12" fillId="0" borderId="0" xfId="1166" applyFont="1" applyFill="1" applyBorder="1" applyAlignment="1">
      <alignment horizontal="left" vertical="center"/>
    </xf>
    <xf numFmtId="4" fontId="12" fillId="0" borderId="0" xfId="1166" applyNumberFormat="1" applyFont="1" applyFill="1" applyBorder="1" applyAlignment="1">
      <alignment vertical="center"/>
    </xf>
    <xf numFmtId="176" fontId="12" fillId="0" borderId="0" xfId="1166" applyNumberFormat="1" applyFont="1" applyFill="1" applyBorder="1" applyAlignment="1">
      <alignment vertical="center"/>
    </xf>
    <xf numFmtId="173" fontId="12" fillId="0" borderId="0" xfId="1166" applyNumberFormat="1" applyFont="1" applyFill="1" applyBorder="1" applyAlignment="1">
      <alignment vertical="center"/>
    </xf>
    <xf numFmtId="37" fontId="12" fillId="0" borderId="0" xfId="1166" applyNumberFormat="1" applyFont="1" applyFill="1" applyBorder="1" applyAlignment="1">
      <alignment vertical="center"/>
    </xf>
    <xf numFmtId="173" fontId="12" fillId="0" borderId="2" xfId="1" applyNumberFormat="1" applyFont="1" applyBorder="1"/>
    <xf numFmtId="37" fontId="10" fillId="0" borderId="1" xfId="0" applyFont="1" applyBorder="1" applyAlignment="1">
      <alignment horizontal="right" vertical="center"/>
    </xf>
    <xf numFmtId="4" fontId="2" fillId="0" borderId="0" xfId="1166" applyNumberFormat="1" applyFont="1" applyFill="1" applyBorder="1" applyAlignment="1">
      <alignment vertical="center"/>
    </xf>
    <xf numFmtId="37" fontId="0" fillId="0" borderId="0" xfId="0" applyFont="1"/>
    <xf numFmtId="3" fontId="12" fillId="0" borderId="0" xfId="1166" applyNumberFormat="1" applyFont="1" applyFill="1" applyBorder="1" applyAlignment="1">
      <alignment vertical="center"/>
    </xf>
    <xf numFmtId="173" fontId="19" fillId="0" borderId="0" xfId="1166" applyNumberFormat="1" applyFont="1" applyFill="1" applyBorder="1" applyAlignment="1">
      <alignment vertical="center"/>
    </xf>
    <xf numFmtId="173" fontId="2" fillId="0" borderId="0" xfId="1166" applyNumberFormat="1" applyFont="1" applyFill="1" applyBorder="1" applyAlignment="1">
      <alignment vertical="center"/>
    </xf>
    <xf numFmtId="0" fontId="12" fillId="0" borderId="0" xfId="342" applyFont="1" applyAlignment="1">
      <alignment vertical="center"/>
    </xf>
    <xf numFmtId="37" fontId="12" fillId="0" borderId="4" xfId="0" applyFont="1" applyBorder="1" applyAlignment="1">
      <alignment horizontal="right" vertical="center"/>
    </xf>
    <xf numFmtId="37" fontId="12" fillId="0" borderId="7" xfId="0" applyFont="1" applyBorder="1" applyAlignment="1">
      <alignment vertical="center"/>
    </xf>
    <xf numFmtId="0" fontId="12" fillId="0" borderId="2" xfId="342" applyFont="1" applyBorder="1" applyAlignment="1">
      <alignment vertical="center"/>
    </xf>
    <xf numFmtId="37" fontId="12" fillId="0" borderId="3" xfId="1166" applyNumberFormat="1" applyFont="1" applyFill="1" applyBorder="1" applyAlignment="1">
      <alignment horizontal="right" vertical="center"/>
    </xf>
    <xf numFmtId="173" fontId="2" fillId="0" borderId="0" xfId="1" applyNumberFormat="1" applyFont="1" applyFill="1" applyBorder="1" applyAlignment="1">
      <alignment horizontal="left" vertical="center"/>
    </xf>
    <xf numFmtId="37" fontId="12" fillId="0" borderId="0" xfId="1166" applyNumberFormat="1" applyFont="1" applyFill="1" applyBorder="1" applyAlignment="1">
      <alignment horizontal="right" vertical="center"/>
    </xf>
    <xf numFmtId="3" fontId="12" fillId="0" borderId="0" xfId="1166" applyNumberFormat="1" applyFont="1" applyFill="1" applyBorder="1" applyAlignment="1">
      <alignment horizontal="left" vertical="center"/>
    </xf>
    <xf numFmtId="175" fontId="12" fillId="0" borderId="0" xfId="1166" applyNumberFormat="1" applyFont="1" applyFill="1" applyBorder="1" applyAlignment="1">
      <alignment horizontal="left" vertical="center"/>
    </xf>
    <xf numFmtId="0" fontId="12" fillId="0" borderId="3" xfId="1612" applyFont="1" applyFill="1" applyBorder="1" applyAlignment="1">
      <alignment horizontal="center" vertical="center"/>
    </xf>
    <xf numFmtId="0" fontId="12" fillId="0" borderId="26" xfId="1612" applyFont="1" applyFill="1" applyBorder="1" applyAlignment="1">
      <alignment horizontal="center" vertical="center"/>
    </xf>
    <xf numFmtId="173" fontId="12" fillId="0" borderId="4" xfId="1" applyNumberFormat="1" applyFont="1" applyBorder="1" applyAlignment="1">
      <alignment horizontal="right" vertical="center" wrapText="1"/>
    </xf>
    <xf numFmtId="173" fontId="12" fillId="0" borderId="3" xfId="1" applyNumberFormat="1" applyFont="1" applyBorder="1" applyAlignment="1">
      <alignment horizontal="right" vertical="center" wrapText="1"/>
    </xf>
    <xf numFmtId="0" fontId="1" fillId="0" borderId="0" xfId="1616"/>
    <xf numFmtId="0" fontId="10" fillId="0" borderId="1" xfId="1616" applyFont="1" applyFill="1" applyBorder="1" applyAlignment="1">
      <alignment horizontal="center" vertical="center" wrapText="1"/>
    </xf>
    <xf numFmtId="0" fontId="23" fillId="0" borderId="4" xfId="1616" applyFont="1" applyBorder="1" applyAlignment="1">
      <alignment horizontal="center" vertical="center"/>
    </xf>
    <xf numFmtId="0" fontId="12" fillId="0" borderId="4" xfId="1616" applyFont="1" applyFill="1" applyBorder="1" applyAlignment="1">
      <alignment vertical="center"/>
    </xf>
    <xf numFmtId="4" fontId="12" fillId="0" borderId="30" xfId="1617" applyNumberFormat="1" applyFont="1" applyFill="1" applyBorder="1" applyAlignment="1">
      <alignment horizontal="right" vertical="center" indent="2"/>
    </xf>
    <xf numFmtId="0" fontId="23" fillId="0" borderId="30" xfId="1616" applyFont="1" applyBorder="1" applyAlignment="1">
      <alignment horizontal="center" vertical="center"/>
    </xf>
    <xf numFmtId="0" fontId="12" fillId="0" borderId="30" xfId="1616" applyFont="1" applyFill="1" applyBorder="1" applyAlignment="1">
      <alignment vertical="center"/>
    </xf>
    <xf numFmtId="0" fontId="23" fillId="0" borderId="3" xfId="1616" applyFont="1" applyBorder="1" applyAlignment="1">
      <alignment horizontal="center" vertical="center"/>
    </xf>
    <xf numFmtId="0" fontId="10" fillId="0" borderId="1" xfId="1616" applyFont="1" applyFill="1" applyBorder="1" applyAlignment="1">
      <alignment horizontal="center" vertical="center"/>
    </xf>
    <xf numFmtId="4" fontId="10" fillId="0" borderId="1" xfId="1617" applyNumberFormat="1" applyFont="1" applyFill="1" applyBorder="1" applyAlignment="1">
      <alignment horizontal="right" vertical="center" indent="2"/>
    </xf>
    <xf numFmtId="4" fontId="12" fillId="0" borderId="4" xfId="1617" applyNumberFormat="1" applyFont="1" applyFill="1" applyBorder="1" applyAlignment="1">
      <alignment horizontal="right" vertical="center" indent="2"/>
    </xf>
    <xf numFmtId="0" fontId="22" fillId="0" borderId="1" xfId="1616" applyFont="1" applyBorder="1" applyAlignment="1">
      <alignment horizontal="center" vertical="center"/>
    </xf>
    <xf numFmtId="37" fontId="10" fillId="0" borderId="5" xfId="0" applyFont="1" applyFill="1" applyBorder="1" applyAlignment="1">
      <alignment horizontal="center" vertical="center"/>
    </xf>
    <xf numFmtId="37" fontId="10" fillId="0" borderId="9" xfId="0" applyFont="1" applyFill="1" applyBorder="1" applyAlignment="1">
      <alignment horizontal="center" vertical="center"/>
    </xf>
    <xf numFmtId="37" fontId="10" fillId="0" borderId="6" xfId="0" applyFont="1" applyFill="1" applyBorder="1" applyAlignment="1">
      <alignment horizontal="center" vertical="center"/>
    </xf>
    <xf numFmtId="37" fontId="12" fillId="0" borderId="26" xfId="0" applyNumberFormat="1" applyFont="1" applyFill="1" applyBorder="1" applyAlignment="1" applyProtection="1">
      <alignment horizontal="left" vertical="center"/>
    </xf>
    <xf numFmtId="37" fontId="12" fillId="0" borderId="27" xfId="0" applyNumberFormat="1" applyFont="1" applyFill="1" applyBorder="1" applyAlignment="1" applyProtection="1">
      <alignment horizontal="left" vertical="center"/>
    </xf>
    <xf numFmtId="37" fontId="10" fillId="0" borderId="0" xfId="0" applyFont="1" applyFill="1" applyBorder="1" applyAlignment="1">
      <alignment horizontal="center" vertical="center"/>
    </xf>
    <xf numFmtId="37" fontId="12" fillId="0" borderId="4" xfId="0" applyFont="1" applyFill="1" applyBorder="1" applyAlignment="1">
      <alignment horizontal="center" vertical="center" wrapText="1"/>
    </xf>
    <xf numFmtId="37" fontId="12" fillId="0" borderId="2" xfId="0" applyFont="1" applyFill="1" applyBorder="1" applyAlignment="1">
      <alignment horizontal="center" vertical="center" wrapText="1"/>
    </xf>
    <xf numFmtId="37" fontId="12" fillId="0" borderId="3" xfId="0" applyFont="1" applyFill="1" applyBorder="1" applyAlignment="1">
      <alignment horizontal="center" vertical="center" wrapText="1"/>
    </xf>
    <xf numFmtId="37" fontId="12" fillId="0" borderId="4" xfId="0" applyFont="1" applyFill="1" applyBorder="1" applyAlignment="1">
      <alignment horizontal="center" vertical="center"/>
    </xf>
    <xf numFmtId="37" fontId="12" fillId="0" borderId="2" xfId="0" applyFont="1" applyFill="1" applyBorder="1" applyAlignment="1">
      <alignment horizontal="center" vertical="center"/>
    </xf>
    <xf numFmtId="37" fontId="12" fillId="0" borderId="3" xfId="0" applyFont="1" applyFill="1" applyBorder="1" applyAlignment="1">
      <alignment horizontal="center" vertical="center"/>
    </xf>
    <xf numFmtId="37" fontId="12" fillId="0" borderId="4" xfId="0" applyNumberFormat="1" applyFont="1" applyFill="1" applyBorder="1" applyAlignment="1" applyProtection="1">
      <alignment horizontal="left" vertical="center"/>
    </xf>
    <xf numFmtId="37" fontId="12" fillId="0" borderId="2" xfId="0" applyNumberFormat="1" applyFont="1" applyFill="1" applyBorder="1" applyAlignment="1" applyProtection="1">
      <alignment horizontal="left" vertical="center"/>
    </xf>
    <xf numFmtId="37" fontId="12" fillId="0" borderId="24" xfId="0" applyNumberFormat="1" applyFont="1" applyFill="1" applyBorder="1" applyAlignment="1" applyProtection="1">
      <alignment horizontal="left" vertical="center"/>
    </xf>
    <xf numFmtId="37" fontId="12" fillId="0" borderId="25" xfId="0" applyNumberFormat="1" applyFont="1" applyFill="1" applyBorder="1" applyAlignment="1" applyProtection="1">
      <alignment horizontal="left" vertical="center"/>
    </xf>
    <xf numFmtId="37" fontId="12" fillId="0" borderId="2" xfId="0" applyFont="1" applyBorder="1" applyAlignment="1">
      <alignment horizontal="left" vertical="center" wrapText="1"/>
    </xf>
    <xf numFmtId="37" fontId="12" fillId="0" borderId="7" xfId="0" applyFont="1" applyBorder="1" applyAlignment="1">
      <alignment horizontal="left" vertical="center"/>
    </xf>
    <xf numFmtId="37" fontId="12" fillId="0" borderId="8" xfId="0" applyFont="1" applyBorder="1" applyAlignment="1">
      <alignment horizontal="left" vertical="center"/>
    </xf>
    <xf numFmtId="37" fontId="12" fillId="0" borderId="7" xfId="0" applyFont="1" applyBorder="1" applyAlignment="1">
      <alignment horizontal="center" vertical="center" wrapText="1"/>
    </xf>
    <xf numFmtId="37" fontId="12" fillId="0" borderId="8" xfId="0" applyFont="1" applyBorder="1" applyAlignment="1">
      <alignment horizontal="center" vertical="center" wrapText="1"/>
    </xf>
    <xf numFmtId="37" fontId="10" fillId="0" borderId="5" xfId="0" applyFont="1" applyFill="1" applyBorder="1" applyAlignment="1">
      <alignment horizontal="center" vertical="center" wrapText="1"/>
    </xf>
    <xf numFmtId="37" fontId="10" fillId="0" borderId="6" xfId="0" applyFont="1" applyFill="1" applyBorder="1" applyAlignment="1">
      <alignment horizontal="center" vertical="center" wrapText="1"/>
    </xf>
    <xf numFmtId="37" fontId="12" fillId="0" borderId="26" xfId="0" applyFont="1" applyBorder="1" applyAlignment="1">
      <alignment horizontal="left" vertical="center"/>
    </xf>
    <xf numFmtId="37" fontId="12" fillId="0" borderId="27" xfId="0" applyFont="1" applyBorder="1" applyAlignment="1">
      <alignment horizontal="left" vertical="center"/>
    </xf>
    <xf numFmtId="0" fontId="10" fillId="0" borderId="0" xfId="1611" applyFont="1" applyFill="1" applyBorder="1" applyAlignment="1">
      <alignment horizontal="center" vertical="center" wrapText="1"/>
    </xf>
    <xf numFmtId="37" fontId="12" fillId="0" borderId="3" xfId="0" applyFont="1" applyBorder="1" applyAlignment="1">
      <alignment horizontal="left" vertical="center" wrapText="1"/>
    </xf>
    <xf numFmtId="37" fontId="12" fillId="0" borderId="1" xfId="0" applyFont="1" applyBorder="1" applyAlignment="1">
      <alignment horizontal="left" vertical="center" wrapText="1"/>
    </xf>
    <xf numFmtId="37" fontId="12" fillId="0" borderId="4" xfId="0" applyFont="1" applyBorder="1" applyAlignment="1">
      <alignment horizontal="left" vertical="center" wrapText="1"/>
    </xf>
    <xf numFmtId="0" fontId="10" fillId="0" borderId="0" xfId="1612" applyFont="1" applyFill="1" applyBorder="1" applyAlignment="1" applyProtection="1">
      <alignment horizontal="center" vertical="center" wrapText="1"/>
    </xf>
    <xf numFmtId="0" fontId="10" fillId="0" borderId="1" xfId="1612" applyFont="1" applyFill="1" applyBorder="1" applyAlignment="1" applyProtection="1">
      <alignment horizontal="center" vertical="center"/>
    </xf>
    <xf numFmtId="0" fontId="10" fillId="0" borderId="1" xfId="1612" applyFont="1" applyFill="1" applyBorder="1" applyAlignment="1">
      <alignment horizontal="center" vertical="center"/>
    </xf>
    <xf numFmtId="0" fontId="10" fillId="0" borderId="0" xfId="1613" applyFont="1" applyFill="1" applyBorder="1" applyAlignment="1">
      <alignment horizontal="center" vertical="center"/>
    </xf>
    <xf numFmtId="0" fontId="10" fillId="0" borderId="24" xfId="1614" applyFont="1" applyFill="1" applyBorder="1" applyAlignment="1" applyProtection="1">
      <alignment horizontal="center" vertical="center"/>
    </xf>
    <xf numFmtId="37" fontId="12" fillId="0" borderId="25" xfId="0" applyFont="1" applyFill="1" applyBorder="1" applyAlignment="1">
      <alignment vertical="center"/>
    </xf>
    <xf numFmtId="37" fontId="12" fillId="0" borderId="26" xfId="0" applyFont="1" applyFill="1" applyBorder="1" applyAlignment="1">
      <alignment vertical="center"/>
    </xf>
    <xf numFmtId="37" fontId="12" fillId="0" borderId="27" xfId="0" applyFont="1" applyFill="1" applyBorder="1" applyAlignment="1">
      <alignment vertical="center"/>
    </xf>
    <xf numFmtId="0" fontId="10" fillId="0" borderId="9" xfId="1614" applyFont="1" applyFill="1" applyBorder="1" applyAlignment="1" applyProtection="1">
      <alignment horizontal="center" vertical="center"/>
    </xf>
    <xf numFmtId="0" fontId="10" fillId="0" borderId="6" xfId="1614" applyFont="1" applyFill="1" applyBorder="1" applyAlignment="1" applyProtection="1">
      <alignment horizontal="center" vertical="center"/>
    </xf>
    <xf numFmtId="0" fontId="10" fillId="0" borderId="0" xfId="1614" applyFont="1" applyFill="1" applyBorder="1" applyAlignment="1" applyProtection="1">
      <alignment horizontal="center" vertical="center"/>
    </xf>
    <xf numFmtId="0" fontId="10" fillId="0" borderId="4" xfId="1614" applyFont="1" applyFill="1" applyBorder="1" applyAlignment="1" applyProtection="1">
      <alignment horizontal="center" vertical="center"/>
    </xf>
    <xf numFmtId="0" fontId="10" fillId="0" borderId="2" xfId="1614" applyFont="1" applyFill="1" applyBorder="1" applyAlignment="1" applyProtection="1">
      <alignment horizontal="center" vertical="center"/>
    </xf>
    <xf numFmtId="0" fontId="10" fillId="0" borderId="3" xfId="1614" applyFont="1" applyFill="1" applyBorder="1" applyAlignment="1" applyProtection="1">
      <alignment horizontal="center" vertical="center"/>
    </xf>
    <xf numFmtId="37" fontId="12" fillId="0" borderId="25" xfId="0" applyFont="1" applyFill="1" applyBorder="1" applyAlignment="1">
      <alignment horizontal="center" vertical="center"/>
    </xf>
    <xf numFmtId="37" fontId="12" fillId="0" borderId="26" xfId="0" applyFont="1" applyFill="1" applyBorder="1" applyAlignment="1">
      <alignment horizontal="center" vertical="center"/>
    </xf>
    <xf numFmtId="37" fontId="12" fillId="0" borderId="27" xfId="0" applyFont="1" applyFill="1" applyBorder="1" applyAlignment="1">
      <alignment horizontal="center" vertical="center"/>
    </xf>
    <xf numFmtId="37" fontId="12" fillId="0" borderId="13" xfId="0" applyFont="1" applyFill="1" applyBorder="1" applyAlignment="1">
      <alignment vertical="center"/>
    </xf>
    <xf numFmtId="37" fontId="12" fillId="0" borderId="28" xfId="0" applyFont="1" applyFill="1" applyBorder="1" applyAlignment="1">
      <alignment vertical="center"/>
    </xf>
    <xf numFmtId="37" fontId="12" fillId="0" borderId="29" xfId="0" applyFont="1" applyFill="1" applyBorder="1" applyAlignment="1">
      <alignment vertical="center"/>
    </xf>
    <xf numFmtId="37" fontId="12" fillId="0" borderId="9" xfId="0" applyFont="1" applyFill="1" applyBorder="1" applyAlignment="1">
      <alignment horizontal="center" vertical="center"/>
    </xf>
    <xf numFmtId="0" fontId="10" fillId="0" borderId="5" xfId="1614" applyFont="1" applyFill="1" applyBorder="1" applyAlignment="1" applyProtection="1">
      <alignment horizontal="center" vertical="center" wrapText="1"/>
    </xf>
    <xf numFmtId="0" fontId="10" fillId="0" borderId="6" xfId="1614" applyFont="1" applyFill="1" applyBorder="1" applyAlignment="1" applyProtection="1">
      <alignment horizontal="center" vertical="center" wrapText="1"/>
    </xf>
    <xf numFmtId="0" fontId="22" fillId="0" borderId="0" xfId="1616" applyFont="1" applyAlignment="1">
      <alignment horizontal="center" vertical="center"/>
    </xf>
    <xf numFmtId="174" fontId="10" fillId="0" borderId="5" xfId="1616" applyNumberFormat="1" applyFont="1" applyFill="1" applyBorder="1" applyAlignment="1">
      <alignment horizontal="center" vertical="center" wrapText="1"/>
    </xf>
    <xf numFmtId="174" fontId="10" fillId="0" borderId="6" xfId="1616" applyNumberFormat="1" applyFont="1" applyFill="1" applyBorder="1" applyAlignment="1">
      <alignment horizontal="center" vertical="center" wrapText="1"/>
    </xf>
    <xf numFmtId="174" fontId="10" fillId="0" borderId="5" xfId="1616" applyNumberFormat="1" applyFont="1" applyFill="1" applyBorder="1" applyAlignment="1">
      <alignment horizontal="center" vertical="center"/>
    </xf>
    <xf numFmtId="174" fontId="10" fillId="0" borderId="6" xfId="1616" applyNumberFormat="1" applyFont="1" applyFill="1" applyBorder="1" applyAlignment="1">
      <alignment horizontal="center" vertical="center"/>
    </xf>
    <xf numFmtId="0" fontId="22" fillId="0" borderId="4" xfId="1616" applyFont="1" applyBorder="1" applyAlignment="1">
      <alignment horizontal="center" vertical="center"/>
    </xf>
    <xf numFmtId="0" fontId="22" fillId="0" borderId="3" xfId="1616" applyFont="1" applyBorder="1" applyAlignment="1">
      <alignment horizontal="center" vertical="center"/>
    </xf>
    <xf numFmtId="0" fontId="12" fillId="0" borderId="26" xfId="1166" applyFont="1" applyFill="1" applyBorder="1" applyAlignment="1">
      <alignment horizontal="center" vertical="center"/>
    </xf>
    <xf numFmtId="0" fontId="12" fillId="0" borderId="27" xfId="1166" applyFont="1" applyFill="1" applyBorder="1" applyAlignment="1">
      <alignment horizontal="center" vertical="center"/>
    </xf>
    <xf numFmtId="0" fontId="10" fillId="0" borderId="5" xfId="1166" applyFont="1" applyFill="1" applyBorder="1" applyAlignment="1">
      <alignment horizontal="center" vertical="center"/>
    </xf>
    <xf numFmtId="0" fontId="10" fillId="0" borderId="6" xfId="1166" applyFont="1" applyFill="1" applyBorder="1" applyAlignment="1">
      <alignment horizontal="center" vertical="center"/>
    </xf>
    <xf numFmtId="0" fontId="10" fillId="0" borderId="0" xfId="1166" applyFont="1" applyFill="1" applyBorder="1" applyAlignment="1" applyProtection="1">
      <alignment horizontal="center" vertical="center"/>
    </xf>
    <xf numFmtId="0" fontId="12" fillId="0" borderId="7" xfId="1166" applyFont="1" applyFill="1" applyBorder="1" applyAlignment="1">
      <alignment horizontal="center" vertical="center"/>
    </xf>
    <xf numFmtId="0" fontId="12" fillId="0" borderId="0" xfId="1166" applyFont="1" applyFill="1" applyBorder="1" applyAlignment="1">
      <alignment horizontal="center" vertical="center"/>
    </xf>
    <xf numFmtId="0" fontId="10" fillId="0" borderId="9" xfId="1166" applyFont="1" applyFill="1" applyBorder="1" applyAlignment="1">
      <alignment horizontal="center" vertical="center"/>
    </xf>
    <xf numFmtId="0" fontId="10" fillId="0" borderId="4" xfId="1166" applyFont="1" applyFill="1" applyBorder="1" applyAlignment="1">
      <alignment horizontal="center" vertical="center"/>
    </xf>
    <xf numFmtId="0" fontId="10" fillId="0" borderId="3" xfId="1166" applyFont="1" applyFill="1" applyBorder="1" applyAlignment="1">
      <alignment vertical="center"/>
    </xf>
    <xf numFmtId="0" fontId="10" fillId="0" borderId="13" xfId="1166" applyFont="1" applyFill="1" applyBorder="1" applyAlignment="1">
      <alignment horizontal="center" vertical="center" wrapText="1"/>
    </xf>
    <xf numFmtId="0" fontId="10" fillId="0" borderId="23" xfId="1166" applyFont="1" applyFill="1" applyBorder="1" applyAlignment="1">
      <alignment vertical="center"/>
    </xf>
    <xf numFmtId="0" fontId="10" fillId="0" borderId="27" xfId="1166" applyFont="1" applyFill="1" applyBorder="1" applyAlignment="1">
      <alignment vertical="center"/>
    </xf>
    <xf numFmtId="0" fontId="12" fillId="0" borderId="23" xfId="1166" applyFont="1" applyFill="1" applyBorder="1" applyAlignment="1">
      <alignment horizontal="center" vertical="center"/>
    </xf>
    <xf numFmtId="0" fontId="10" fillId="0" borderId="0" xfId="1606" applyFont="1" applyBorder="1" applyAlignment="1" applyProtection="1">
      <alignment horizontal="center" vertical="center"/>
    </xf>
    <xf numFmtId="0" fontId="10" fillId="0" borderId="0" xfId="1607" applyFont="1" applyBorder="1" applyAlignment="1" applyProtection="1">
      <alignment horizontal="center" vertical="center"/>
    </xf>
    <xf numFmtId="0" fontId="10" fillId="0" borderId="0" xfId="1608" applyFont="1" applyFill="1" applyBorder="1" applyAlignment="1" applyProtection="1">
      <alignment horizontal="center" vertical="center"/>
    </xf>
    <xf numFmtId="0" fontId="10" fillId="0" borderId="0" xfId="1609" applyFont="1" applyFill="1" applyBorder="1" applyAlignment="1" applyProtection="1">
      <alignment horizontal="center" vertical="center"/>
    </xf>
    <xf numFmtId="0" fontId="10" fillId="0" borderId="0" xfId="1610" applyFont="1" applyFill="1" applyBorder="1" applyAlignment="1">
      <alignment horizontal="center"/>
    </xf>
  </cellXfs>
  <cellStyles count="1618">
    <cellStyle name="Comma" xfId="1" builtinId="3"/>
    <cellStyle name="Comma 2" xfId="2"/>
    <cellStyle name="Comma 2 10" xfId="3"/>
    <cellStyle name="Comma 2 11" xfId="4"/>
    <cellStyle name="Comma 2 12" xfId="5"/>
    <cellStyle name="Comma 2 13" xfId="6"/>
    <cellStyle name="Comma 2 2" xfId="7"/>
    <cellStyle name="Comma 2 3" xfId="8"/>
    <cellStyle name="Comma 2 4" xfId="9"/>
    <cellStyle name="Comma 2 5" xfId="10"/>
    <cellStyle name="Comma 2 6" xfId="11"/>
    <cellStyle name="Comma 2 7" xfId="12"/>
    <cellStyle name="Comma 2 8" xfId="13"/>
    <cellStyle name="Comma 2 9" xfId="14"/>
    <cellStyle name="Comma 2_rubber3-9 " xfId="15"/>
    <cellStyle name="Comma 3" xfId="16"/>
    <cellStyle name="Comma 4" xfId="17"/>
    <cellStyle name="Comma 5" xfId="1617"/>
    <cellStyle name="Comma_cocoa4-4" xfId="18"/>
    <cellStyle name="Currency_cocoa4-14" xfId="19"/>
    <cellStyle name="Normal" xfId="0" builtinId="0"/>
    <cellStyle name="Normal 10" xfId="20"/>
    <cellStyle name="Normal 10 10" xfId="21"/>
    <cellStyle name="Normal 10 11" xfId="22"/>
    <cellStyle name="Normal 10 12" xfId="23"/>
    <cellStyle name="Normal 10 13" xfId="24"/>
    <cellStyle name="Normal 10 14" xfId="25"/>
    <cellStyle name="Normal 10 15" xfId="26"/>
    <cellStyle name="Normal 10 16" xfId="27"/>
    <cellStyle name="Normal 10 17" xfId="28"/>
    <cellStyle name="Normal 10 18" xfId="29"/>
    <cellStyle name="Normal 10 19" xfId="30"/>
    <cellStyle name="Normal 10 2" xfId="31"/>
    <cellStyle name="Normal 10 20" xfId="32"/>
    <cellStyle name="Normal 10 21" xfId="33"/>
    <cellStyle name="Normal 10 22" xfId="34"/>
    <cellStyle name="Normal 10 23" xfId="35"/>
    <cellStyle name="Normal 10 24" xfId="36"/>
    <cellStyle name="Normal 10 25" xfId="37"/>
    <cellStyle name="Normal 10 26" xfId="38"/>
    <cellStyle name="Normal 10 27" xfId="39"/>
    <cellStyle name="Normal 10 28" xfId="40"/>
    <cellStyle name="Normal 10 29" xfId="41"/>
    <cellStyle name="Normal 10 3" xfId="42"/>
    <cellStyle name="Normal 10 30" xfId="43"/>
    <cellStyle name="Normal 10 31" xfId="44"/>
    <cellStyle name="Normal 10 32" xfId="45"/>
    <cellStyle name="Normal 10 33" xfId="46"/>
    <cellStyle name="Normal 10 34" xfId="47"/>
    <cellStyle name="Normal 10 35" xfId="48"/>
    <cellStyle name="Normal 10 36" xfId="49"/>
    <cellStyle name="Normal 10 4" xfId="50"/>
    <cellStyle name="Normal 10 5" xfId="51"/>
    <cellStyle name="Normal 10 6" xfId="52"/>
    <cellStyle name="Normal 10 7" xfId="53"/>
    <cellStyle name="Normal 10 8" xfId="54"/>
    <cellStyle name="Normal 10 9" xfId="55"/>
    <cellStyle name="Normal 11" xfId="1616"/>
    <cellStyle name="Normal 12" xfId="56"/>
    <cellStyle name="Normal 12 10" xfId="57"/>
    <cellStyle name="Normal 12 11" xfId="58"/>
    <cellStyle name="Normal 12 12" xfId="59"/>
    <cellStyle name="Normal 12 13" xfId="60"/>
    <cellStyle name="Normal 12 14" xfId="61"/>
    <cellStyle name="Normal 12 15" xfId="62"/>
    <cellStyle name="Normal 12 16" xfId="63"/>
    <cellStyle name="Normal 12 17" xfId="64"/>
    <cellStyle name="Normal 12 18" xfId="65"/>
    <cellStyle name="Normal 12 19" xfId="66"/>
    <cellStyle name="Normal 12 2" xfId="67"/>
    <cellStyle name="Normal 12 20" xfId="68"/>
    <cellStyle name="Normal 12 21" xfId="69"/>
    <cellStyle name="Normal 12 22" xfId="70"/>
    <cellStyle name="Normal 12 23" xfId="71"/>
    <cellStyle name="Normal 12 24" xfId="72"/>
    <cellStyle name="Normal 12 25" xfId="73"/>
    <cellStyle name="Normal 12 26" xfId="74"/>
    <cellStyle name="Normal 12 27" xfId="75"/>
    <cellStyle name="Normal 12 28" xfId="76"/>
    <cellStyle name="Normal 12 29" xfId="77"/>
    <cellStyle name="Normal 12 3" xfId="78"/>
    <cellStyle name="Normal 12 30" xfId="79"/>
    <cellStyle name="Normal 12 31" xfId="80"/>
    <cellStyle name="Normal 12 32" xfId="81"/>
    <cellStyle name="Normal 12 33" xfId="82"/>
    <cellStyle name="Normal 12 34" xfId="83"/>
    <cellStyle name="Normal 12 35" xfId="84"/>
    <cellStyle name="Normal 12 36" xfId="85"/>
    <cellStyle name="Normal 12 37" xfId="86"/>
    <cellStyle name="Normal 12 4" xfId="87"/>
    <cellStyle name="Normal 12 5" xfId="88"/>
    <cellStyle name="Normal 12 6" xfId="89"/>
    <cellStyle name="Normal 12 7" xfId="90"/>
    <cellStyle name="Normal 12 8" xfId="91"/>
    <cellStyle name="Normal 12 9" xfId="92"/>
    <cellStyle name="Normal 13" xfId="93"/>
    <cellStyle name="Normal 13 10" xfId="94"/>
    <cellStyle name="Normal 13 11" xfId="95"/>
    <cellStyle name="Normal 13 12" xfId="96"/>
    <cellStyle name="Normal 13 13" xfId="97"/>
    <cellStyle name="Normal 13 14" xfId="98"/>
    <cellStyle name="Normal 13 15" xfId="99"/>
    <cellStyle name="Normal 13 16" xfId="100"/>
    <cellStyle name="Normal 13 17" xfId="101"/>
    <cellStyle name="Normal 13 18" xfId="102"/>
    <cellStyle name="Normal 13 19" xfId="103"/>
    <cellStyle name="Normal 13 2" xfId="104"/>
    <cellStyle name="Normal 13 20" xfId="105"/>
    <cellStyle name="Normal 13 21" xfId="106"/>
    <cellStyle name="Normal 13 22" xfId="107"/>
    <cellStyle name="Normal 13 23" xfId="108"/>
    <cellStyle name="Normal 13 24" xfId="109"/>
    <cellStyle name="Normal 13 25" xfId="110"/>
    <cellStyle name="Normal 13 26" xfId="111"/>
    <cellStyle name="Normal 13 27" xfId="112"/>
    <cellStyle name="Normal 13 28" xfId="113"/>
    <cellStyle name="Normal 13 29" xfId="114"/>
    <cellStyle name="Normal 13 3" xfId="115"/>
    <cellStyle name="Normal 13 30" xfId="116"/>
    <cellStyle name="Normal 13 31" xfId="117"/>
    <cellStyle name="Normal 13 32" xfId="118"/>
    <cellStyle name="Normal 13 33" xfId="119"/>
    <cellStyle name="Normal 13 34" xfId="120"/>
    <cellStyle name="Normal 13 35" xfId="121"/>
    <cellStyle name="Normal 13 36" xfId="122"/>
    <cellStyle name="Normal 13 37" xfId="123"/>
    <cellStyle name="Normal 13 4" xfId="124"/>
    <cellStyle name="Normal 13 5" xfId="125"/>
    <cellStyle name="Normal 13 6" xfId="126"/>
    <cellStyle name="Normal 13 7" xfId="127"/>
    <cellStyle name="Normal 13 8" xfId="128"/>
    <cellStyle name="Normal 13 9" xfId="129"/>
    <cellStyle name="Normal 14" xfId="130"/>
    <cellStyle name="Normal 14 10" xfId="131"/>
    <cellStyle name="Normal 14 11" xfId="132"/>
    <cellStyle name="Normal 14 12" xfId="133"/>
    <cellStyle name="Normal 14 13" xfId="134"/>
    <cellStyle name="Normal 14 14" xfId="135"/>
    <cellStyle name="Normal 14 15" xfId="136"/>
    <cellStyle name="Normal 14 16" xfId="137"/>
    <cellStyle name="Normal 14 17" xfId="138"/>
    <cellStyle name="Normal 14 18" xfId="139"/>
    <cellStyle name="Normal 14 19" xfId="140"/>
    <cellStyle name="Normal 14 2" xfId="141"/>
    <cellStyle name="Normal 14 20" xfId="142"/>
    <cellStyle name="Normal 14 21" xfId="143"/>
    <cellStyle name="Normal 14 22" xfId="144"/>
    <cellStyle name="Normal 14 23" xfId="145"/>
    <cellStyle name="Normal 14 24" xfId="146"/>
    <cellStyle name="Normal 14 25" xfId="147"/>
    <cellStyle name="Normal 14 26" xfId="148"/>
    <cellStyle name="Normal 14 27" xfId="149"/>
    <cellStyle name="Normal 14 28" xfId="150"/>
    <cellStyle name="Normal 14 29" xfId="151"/>
    <cellStyle name="Normal 14 3" xfId="152"/>
    <cellStyle name="Normal 14 30" xfId="153"/>
    <cellStyle name="Normal 14 31" xfId="154"/>
    <cellStyle name="Normal 14 32" xfId="155"/>
    <cellStyle name="Normal 14 33" xfId="156"/>
    <cellStyle name="Normal 14 34" xfId="157"/>
    <cellStyle name="Normal 14 35" xfId="158"/>
    <cellStyle name="Normal 14 36" xfId="159"/>
    <cellStyle name="Normal 14 37" xfId="160"/>
    <cellStyle name="Normal 14 4" xfId="161"/>
    <cellStyle name="Normal 14 5" xfId="162"/>
    <cellStyle name="Normal 14 6" xfId="163"/>
    <cellStyle name="Normal 14 7" xfId="164"/>
    <cellStyle name="Normal 14 8" xfId="165"/>
    <cellStyle name="Normal 14 9" xfId="166"/>
    <cellStyle name="Normal 15" xfId="167"/>
    <cellStyle name="Normal 15 10" xfId="168"/>
    <cellStyle name="Normal 15 11" xfId="169"/>
    <cellStyle name="Normal 15 12" xfId="170"/>
    <cellStyle name="Normal 15 13" xfId="171"/>
    <cellStyle name="Normal 15 14" xfId="172"/>
    <cellStyle name="Normal 15 15" xfId="173"/>
    <cellStyle name="Normal 15 16" xfId="174"/>
    <cellStyle name="Normal 15 17" xfId="175"/>
    <cellStyle name="Normal 15 18" xfId="176"/>
    <cellStyle name="Normal 15 19" xfId="177"/>
    <cellStyle name="Normal 15 2" xfId="178"/>
    <cellStyle name="Normal 15 20" xfId="179"/>
    <cellStyle name="Normal 15 21" xfId="180"/>
    <cellStyle name="Normal 15 22" xfId="181"/>
    <cellStyle name="Normal 15 23" xfId="182"/>
    <cellStyle name="Normal 15 24" xfId="183"/>
    <cellStyle name="Normal 15 25" xfId="184"/>
    <cellStyle name="Normal 15 26" xfId="185"/>
    <cellStyle name="Normal 15 27" xfId="186"/>
    <cellStyle name="Normal 15 28" xfId="187"/>
    <cellStyle name="Normal 15 29" xfId="188"/>
    <cellStyle name="Normal 15 3" xfId="189"/>
    <cellStyle name="Normal 15 30" xfId="190"/>
    <cellStyle name="Normal 15 31" xfId="191"/>
    <cellStyle name="Normal 15 32" xfId="192"/>
    <cellStyle name="Normal 15 33" xfId="193"/>
    <cellStyle name="Normal 15 34" xfId="194"/>
    <cellStyle name="Normal 15 35" xfId="195"/>
    <cellStyle name="Normal 15 36" xfId="196"/>
    <cellStyle name="Normal 15 37" xfId="197"/>
    <cellStyle name="Normal 15 4" xfId="198"/>
    <cellStyle name="Normal 15 5" xfId="199"/>
    <cellStyle name="Normal 15 6" xfId="200"/>
    <cellStyle name="Normal 15 7" xfId="201"/>
    <cellStyle name="Normal 15 8" xfId="202"/>
    <cellStyle name="Normal 15 9" xfId="203"/>
    <cellStyle name="Normal 16" xfId="204"/>
    <cellStyle name="Normal 16 10" xfId="205"/>
    <cellStyle name="Normal 16 11" xfId="206"/>
    <cellStyle name="Normal 16 12" xfId="207"/>
    <cellStyle name="Normal 16 13" xfId="208"/>
    <cellStyle name="Normal 16 14" xfId="209"/>
    <cellStyle name="Normal 16 15" xfId="210"/>
    <cellStyle name="Normal 16 16" xfId="211"/>
    <cellStyle name="Normal 16 17" xfId="212"/>
    <cellStyle name="Normal 16 18" xfId="213"/>
    <cellStyle name="Normal 16 19" xfId="214"/>
    <cellStyle name="Normal 16 2" xfId="215"/>
    <cellStyle name="Normal 16 20" xfId="216"/>
    <cellStyle name="Normal 16 21" xfId="217"/>
    <cellStyle name="Normal 16 22" xfId="218"/>
    <cellStyle name="Normal 16 23" xfId="219"/>
    <cellStyle name="Normal 16 24" xfId="220"/>
    <cellStyle name="Normal 16 25" xfId="221"/>
    <cellStyle name="Normal 16 26" xfId="222"/>
    <cellStyle name="Normal 16 27" xfId="223"/>
    <cellStyle name="Normal 16 28" xfId="224"/>
    <cellStyle name="Normal 16 29" xfId="225"/>
    <cellStyle name="Normal 16 3" xfId="226"/>
    <cellStyle name="Normal 16 30" xfId="227"/>
    <cellStyle name="Normal 16 31" xfId="228"/>
    <cellStyle name="Normal 16 32" xfId="229"/>
    <cellStyle name="Normal 16 33" xfId="230"/>
    <cellStyle name="Normal 16 34" xfId="231"/>
    <cellStyle name="Normal 16 35" xfId="232"/>
    <cellStyle name="Normal 16 36" xfId="233"/>
    <cellStyle name="Normal 16 37" xfId="234"/>
    <cellStyle name="Normal 16 4" xfId="235"/>
    <cellStyle name="Normal 16 5" xfId="236"/>
    <cellStyle name="Normal 16 6" xfId="237"/>
    <cellStyle name="Normal 16 7" xfId="238"/>
    <cellStyle name="Normal 16 8" xfId="239"/>
    <cellStyle name="Normal 16 9" xfId="240"/>
    <cellStyle name="Normal 17" xfId="241"/>
    <cellStyle name="Normal 17 10" xfId="242"/>
    <cellStyle name="Normal 17 11" xfId="243"/>
    <cellStyle name="Normal 17 12" xfId="244"/>
    <cellStyle name="Normal 17 13" xfId="245"/>
    <cellStyle name="Normal 17 14" xfId="246"/>
    <cellStyle name="Normal 17 15" xfId="247"/>
    <cellStyle name="Normal 17 16" xfId="248"/>
    <cellStyle name="Normal 17 17" xfId="249"/>
    <cellStyle name="Normal 17 18" xfId="250"/>
    <cellStyle name="Normal 17 19" xfId="251"/>
    <cellStyle name="Normal 17 2" xfId="252"/>
    <cellStyle name="Normal 17 20" xfId="253"/>
    <cellStyle name="Normal 17 21" xfId="254"/>
    <cellStyle name="Normal 17 22" xfId="255"/>
    <cellStyle name="Normal 17 23" xfId="256"/>
    <cellStyle name="Normal 17 24" xfId="257"/>
    <cellStyle name="Normal 17 25" xfId="258"/>
    <cellStyle name="Normal 17 26" xfId="259"/>
    <cellStyle name="Normal 17 27" xfId="260"/>
    <cellStyle name="Normal 17 28" xfId="261"/>
    <cellStyle name="Normal 17 29" xfId="262"/>
    <cellStyle name="Normal 17 3" xfId="263"/>
    <cellStyle name="Normal 17 30" xfId="264"/>
    <cellStyle name="Normal 17 31" xfId="265"/>
    <cellStyle name="Normal 17 32" xfId="266"/>
    <cellStyle name="Normal 17 33" xfId="267"/>
    <cellStyle name="Normal 17 34" xfId="268"/>
    <cellStyle name="Normal 17 35" xfId="269"/>
    <cellStyle name="Normal 17 36" xfId="270"/>
    <cellStyle name="Normal 17 37" xfId="271"/>
    <cellStyle name="Normal 17 4" xfId="272"/>
    <cellStyle name="Normal 17 5" xfId="273"/>
    <cellStyle name="Normal 17 6" xfId="274"/>
    <cellStyle name="Normal 17 7" xfId="275"/>
    <cellStyle name="Normal 17 8" xfId="276"/>
    <cellStyle name="Normal 17 9" xfId="277"/>
    <cellStyle name="Normal 18" xfId="278"/>
    <cellStyle name="Normal 18 10" xfId="279"/>
    <cellStyle name="Normal 18 11" xfId="280"/>
    <cellStyle name="Normal 18 12" xfId="281"/>
    <cellStyle name="Normal 18 13" xfId="282"/>
    <cellStyle name="Normal 18 14" xfId="283"/>
    <cellStyle name="Normal 18 15" xfId="284"/>
    <cellStyle name="Normal 18 16" xfId="285"/>
    <cellStyle name="Normal 18 17" xfId="286"/>
    <cellStyle name="Normal 18 18" xfId="287"/>
    <cellStyle name="Normal 18 19" xfId="288"/>
    <cellStyle name="Normal 18 2" xfId="289"/>
    <cellStyle name="Normal 18 20" xfId="290"/>
    <cellStyle name="Normal 18 21" xfId="291"/>
    <cellStyle name="Normal 18 22" xfId="292"/>
    <cellStyle name="Normal 18 23" xfId="293"/>
    <cellStyle name="Normal 18 24" xfId="294"/>
    <cellStyle name="Normal 18 25" xfId="295"/>
    <cellStyle name="Normal 18 26" xfId="296"/>
    <cellStyle name="Normal 18 27" xfId="297"/>
    <cellStyle name="Normal 18 28" xfId="298"/>
    <cellStyle name="Normal 18 29" xfId="299"/>
    <cellStyle name="Normal 18 3" xfId="300"/>
    <cellStyle name="Normal 18 30" xfId="301"/>
    <cellStyle name="Normal 18 31" xfId="302"/>
    <cellStyle name="Normal 18 32" xfId="303"/>
    <cellStyle name="Normal 18 33" xfId="304"/>
    <cellStyle name="Normal 18 34" xfId="305"/>
    <cellStyle name="Normal 18 35" xfId="306"/>
    <cellStyle name="Normal 18 36" xfId="307"/>
    <cellStyle name="Normal 18 37" xfId="308"/>
    <cellStyle name="Normal 18 4" xfId="309"/>
    <cellStyle name="Normal 18 5" xfId="310"/>
    <cellStyle name="Normal 18 6" xfId="311"/>
    <cellStyle name="Normal 18 7" xfId="312"/>
    <cellStyle name="Normal 18 8" xfId="313"/>
    <cellStyle name="Normal 18 9" xfId="314"/>
    <cellStyle name="Normal 19 10" xfId="315"/>
    <cellStyle name="Normal 19 11" xfId="316"/>
    <cellStyle name="Normal 19 12" xfId="317"/>
    <cellStyle name="Normal 19 13" xfId="318"/>
    <cellStyle name="Normal 19 14" xfId="319"/>
    <cellStyle name="Normal 19 15" xfId="320"/>
    <cellStyle name="Normal 19 16" xfId="321"/>
    <cellStyle name="Normal 19 17" xfId="322"/>
    <cellStyle name="Normal 19 18" xfId="323"/>
    <cellStyle name="Normal 19 19" xfId="324"/>
    <cellStyle name="Normal 19 2" xfId="325"/>
    <cellStyle name="Normal 19 20" xfId="326"/>
    <cellStyle name="Normal 19 21" xfId="327"/>
    <cellStyle name="Normal 19 22" xfId="328"/>
    <cellStyle name="Normal 19 23" xfId="329"/>
    <cellStyle name="Normal 19 24" xfId="330"/>
    <cellStyle name="Normal 19 25" xfId="331"/>
    <cellStyle name="Normal 19 26" xfId="332"/>
    <cellStyle name="Normal 19 27" xfId="333"/>
    <cellStyle name="Normal 19 28" xfId="334"/>
    <cellStyle name="Normal 19 3" xfId="335"/>
    <cellStyle name="Normal 19 4" xfId="336"/>
    <cellStyle name="Normal 19 5" xfId="337"/>
    <cellStyle name="Normal 19 6" xfId="338"/>
    <cellStyle name="Normal 19 7" xfId="339"/>
    <cellStyle name="Normal 19 8" xfId="340"/>
    <cellStyle name="Normal 19 9" xfId="341"/>
    <cellStyle name="Normal 2" xfId="342"/>
    <cellStyle name="Normal 2 10" xfId="343"/>
    <cellStyle name="Normal 2 11" xfId="344"/>
    <cellStyle name="Normal 2 12" xfId="345"/>
    <cellStyle name="Normal 2 13" xfId="346"/>
    <cellStyle name="Normal 2 14" xfId="347"/>
    <cellStyle name="Normal 2 15" xfId="348"/>
    <cellStyle name="Normal 2 16" xfId="349"/>
    <cellStyle name="Normal 2 17" xfId="350"/>
    <cellStyle name="Normal 2 18" xfId="351"/>
    <cellStyle name="Normal 2 19" xfId="352"/>
    <cellStyle name="Normal 2 2" xfId="353"/>
    <cellStyle name="Normal 2 2 10" xfId="354"/>
    <cellStyle name="Normal 2 2 11" xfId="355"/>
    <cellStyle name="Normal 2 2 12" xfId="356"/>
    <cellStyle name="Normal 2 2 13" xfId="357"/>
    <cellStyle name="Normal 2 2 14" xfId="358"/>
    <cellStyle name="Normal 2 2 15" xfId="359"/>
    <cellStyle name="Normal 2 2 16" xfId="360"/>
    <cellStyle name="Normal 2 2 17" xfId="361"/>
    <cellStyle name="Normal 2 2 18" xfId="362"/>
    <cellStyle name="Normal 2 2 19" xfId="363"/>
    <cellStyle name="Normal 2 2 2" xfId="364"/>
    <cellStyle name="Normal 2 2 2 10" xfId="365"/>
    <cellStyle name="Normal 2 2 2 11" xfId="366"/>
    <cellStyle name="Normal 2 2 2 12" xfId="367"/>
    <cellStyle name="Normal 2 2 2 13" xfId="368"/>
    <cellStyle name="Normal 2 2 2 14" xfId="369"/>
    <cellStyle name="Normal 2 2 2 15" xfId="370"/>
    <cellStyle name="Normal 2 2 2 16" xfId="371"/>
    <cellStyle name="Normal 2 2 2 17" xfId="372"/>
    <cellStyle name="Normal 2 2 2 18" xfId="373"/>
    <cellStyle name="Normal 2 2 2 19" xfId="374"/>
    <cellStyle name="Normal 2 2 2 2" xfId="375"/>
    <cellStyle name="Normal 2 2 2 2 10" xfId="376"/>
    <cellStyle name="Normal 2 2 2 2 11" xfId="377"/>
    <cellStyle name="Normal 2 2 2 2 12" xfId="378"/>
    <cellStyle name="Normal 2 2 2 2 13" xfId="379"/>
    <cellStyle name="Normal 2 2 2 2 2" xfId="380"/>
    <cellStyle name="Normal 2 2 2 2 2 10" xfId="381"/>
    <cellStyle name="Normal 2 2 2 2 2 11" xfId="382"/>
    <cellStyle name="Normal 2 2 2 2 2 2" xfId="383"/>
    <cellStyle name="Normal 2 2 2 2 2 2 10" xfId="384"/>
    <cellStyle name="Normal 2 2 2 2 2 2 11" xfId="385"/>
    <cellStyle name="Normal 2 2 2 2 2 2 2" xfId="386"/>
    <cellStyle name="Normal 2 2 2 2 2 2 2 10" xfId="387"/>
    <cellStyle name="Normal 2 2 2 2 2 2 2 2" xfId="388"/>
    <cellStyle name="Normal 2 2 2 2 2 2 2 2 10" xfId="389"/>
    <cellStyle name="Normal 2 2 2 2 2 2 2 2 2" xfId="390"/>
    <cellStyle name="Normal 2 2 2 2 2 2 2 2 2 2" xfId="391"/>
    <cellStyle name="Normal 2 2 2 2 2 2 2 2 2 3" xfId="392"/>
    <cellStyle name="Normal 2 2 2 2 2 2 2 2 2 4" xfId="393"/>
    <cellStyle name="Normal 2 2 2 2 2 2 2 2 2 5" xfId="394"/>
    <cellStyle name="Normal 2 2 2 2 2 2 2 2 2 6" xfId="395"/>
    <cellStyle name="Normal 2 2 2 2 2 2 2 2 2 7" xfId="396"/>
    <cellStyle name="Normal 2 2 2 2 2 2 2 2 2 8" xfId="397"/>
    <cellStyle name="Normal 2 2 2 2 2 2 2 2 2 9" xfId="398"/>
    <cellStyle name="Normal 2 2 2 2 2 2 2 2 3" xfId="399"/>
    <cellStyle name="Normal 2 2 2 2 2 2 2 2 4" xfId="400"/>
    <cellStyle name="Normal 2 2 2 2 2 2 2 2 5" xfId="401"/>
    <cellStyle name="Normal 2 2 2 2 2 2 2 2 6" xfId="402"/>
    <cellStyle name="Normal 2 2 2 2 2 2 2 2 7" xfId="403"/>
    <cellStyle name="Normal 2 2 2 2 2 2 2 2 8" xfId="404"/>
    <cellStyle name="Normal 2 2 2 2 2 2 2 2 9" xfId="405"/>
    <cellStyle name="Normal 2 2 2 2 2 2 2 3" xfId="406"/>
    <cellStyle name="Normal 2 2 2 2 2 2 2 3 2" xfId="407"/>
    <cellStyle name="Normal 2 2 2 2 2 2 2 3 3" xfId="408"/>
    <cellStyle name="Normal 2 2 2 2 2 2 2 3 4" xfId="409"/>
    <cellStyle name="Normal 2 2 2 2 2 2 2 3 5" xfId="410"/>
    <cellStyle name="Normal 2 2 2 2 2 2 2 3 6" xfId="411"/>
    <cellStyle name="Normal 2 2 2 2 2 2 2 3 7" xfId="412"/>
    <cellStyle name="Normal 2 2 2 2 2 2 2 3 8" xfId="413"/>
    <cellStyle name="Normal 2 2 2 2 2 2 2 3 9" xfId="414"/>
    <cellStyle name="Normal 2 2 2 2 2 2 2 4" xfId="415"/>
    <cellStyle name="Normal 2 2 2 2 2 2 2 5" xfId="416"/>
    <cellStyle name="Normal 2 2 2 2 2 2 2 6" xfId="417"/>
    <cellStyle name="Normal 2 2 2 2 2 2 2 7" xfId="418"/>
    <cellStyle name="Normal 2 2 2 2 2 2 2 8" xfId="419"/>
    <cellStyle name="Normal 2 2 2 2 2 2 2 9" xfId="420"/>
    <cellStyle name="Normal 2 2 2 2 2 2 3" xfId="421"/>
    <cellStyle name="Normal 2 2 2 2 2 2 4" xfId="422"/>
    <cellStyle name="Normal 2 2 2 2 2 2 4 2" xfId="423"/>
    <cellStyle name="Normal 2 2 2 2 2 2 4 3" xfId="424"/>
    <cellStyle name="Normal 2 2 2 2 2 2 4 4" xfId="425"/>
    <cellStyle name="Normal 2 2 2 2 2 2 4 5" xfId="426"/>
    <cellStyle name="Normal 2 2 2 2 2 2 4 6" xfId="427"/>
    <cellStyle name="Normal 2 2 2 2 2 2 4 7" xfId="428"/>
    <cellStyle name="Normal 2 2 2 2 2 2 4 8" xfId="429"/>
    <cellStyle name="Normal 2 2 2 2 2 2 4 9" xfId="430"/>
    <cellStyle name="Normal 2 2 2 2 2 2 5" xfId="431"/>
    <cellStyle name="Normal 2 2 2 2 2 2 6" xfId="432"/>
    <cellStyle name="Normal 2 2 2 2 2 2 7" xfId="433"/>
    <cellStyle name="Normal 2 2 2 2 2 2 8" xfId="434"/>
    <cellStyle name="Normal 2 2 2 2 2 2 9" xfId="435"/>
    <cellStyle name="Normal 2 2 2 2 2 3" xfId="436"/>
    <cellStyle name="Normal 2 2 2 2 2 3 2" xfId="437"/>
    <cellStyle name="Normal 2 2 2 2 2 4" xfId="438"/>
    <cellStyle name="Normal 2 2 2 2 2 4 2" xfId="439"/>
    <cellStyle name="Normal 2 2 2 2 2 4 3" xfId="440"/>
    <cellStyle name="Normal 2 2 2 2 2 4 4" xfId="441"/>
    <cellStyle name="Normal 2 2 2 2 2 4 5" xfId="442"/>
    <cellStyle name="Normal 2 2 2 2 2 4 6" xfId="443"/>
    <cellStyle name="Normal 2 2 2 2 2 4 7" xfId="444"/>
    <cellStyle name="Normal 2 2 2 2 2 4 8" xfId="445"/>
    <cellStyle name="Normal 2 2 2 2 2 4 9" xfId="446"/>
    <cellStyle name="Normal 2 2 2 2 2 5" xfId="447"/>
    <cellStyle name="Normal 2 2 2 2 2 6" xfId="448"/>
    <cellStyle name="Normal 2 2 2 2 2 7" xfId="449"/>
    <cellStyle name="Normal 2 2 2 2 2 8" xfId="450"/>
    <cellStyle name="Normal 2 2 2 2 2 9" xfId="451"/>
    <cellStyle name="Normal 2 2 2 2 3" xfId="452"/>
    <cellStyle name="Normal 2 2 2 2 4" xfId="453"/>
    <cellStyle name="Normal 2 2 2 2 4 2" xfId="454"/>
    <cellStyle name="Normal 2 2 2 2 5" xfId="455"/>
    <cellStyle name="Normal 2 2 2 2 6" xfId="456"/>
    <cellStyle name="Normal 2 2 2 2 6 2" xfId="457"/>
    <cellStyle name="Normal 2 2 2 2 6 3" xfId="458"/>
    <cellStyle name="Normal 2 2 2 2 6 4" xfId="459"/>
    <cellStyle name="Normal 2 2 2 2 6 5" xfId="460"/>
    <cellStyle name="Normal 2 2 2 2 6 6" xfId="461"/>
    <cellStyle name="Normal 2 2 2 2 6 7" xfId="462"/>
    <cellStyle name="Normal 2 2 2 2 6 8" xfId="463"/>
    <cellStyle name="Normal 2 2 2 2 6 9" xfId="464"/>
    <cellStyle name="Normal 2 2 2 2 7" xfId="465"/>
    <cellStyle name="Normal 2 2 2 2 8" xfId="466"/>
    <cellStyle name="Normal 2 2 2 2 9" xfId="467"/>
    <cellStyle name="Normal 2 2 2 20" xfId="468"/>
    <cellStyle name="Normal 2 2 2 21" xfId="469"/>
    <cellStyle name="Normal 2 2 2 22" xfId="470"/>
    <cellStyle name="Normal 2 2 2 23" xfId="471"/>
    <cellStyle name="Normal 2 2 2 24" xfId="472"/>
    <cellStyle name="Normal 2 2 2 25" xfId="473"/>
    <cellStyle name="Normal 2 2 2 26" xfId="474"/>
    <cellStyle name="Normal 2 2 2 27" xfId="475"/>
    <cellStyle name="Normal 2 2 2 27 2" xfId="476"/>
    <cellStyle name="Normal 2 2 2 27 2 2" xfId="477"/>
    <cellStyle name="Normal 2 2 2 27 2 2 2" xfId="478"/>
    <cellStyle name="Normal 2 2 2 27 2 3" xfId="479"/>
    <cellStyle name="Normal 2 2 2 27 3" xfId="480"/>
    <cellStyle name="Normal 2 2 2 27 3 2" xfId="481"/>
    <cellStyle name="Normal 2 2 2 28" xfId="482"/>
    <cellStyle name="Normal 2 2 2 28 2" xfId="483"/>
    <cellStyle name="Normal 2 2 2 29" xfId="484"/>
    <cellStyle name="Normal 2 2 2 3" xfId="485"/>
    <cellStyle name="Normal 2 2 2 30" xfId="486"/>
    <cellStyle name="Normal 2 2 2 30 2" xfId="487"/>
    <cellStyle name="Normal 2 2 2 30 3" xfId="488"/>
    <cellStyle name="Normal 2 2 2 30 4" xfId="489"/>
    <cellStyle name="Normal 2 2 2 30 5" xfId="490"/>
    <cellStyle name="Normal 2 2 2 30 6" xfId="491"/>
    <cellStyle name="Normal 2 2 2 30 7" xfId="492"/>
    <cellStyle name="Normal 2 2 2 30 8" xfId="493"/>
    <cellStyle name="Normal 2 2 2 30 9" xfId="494"/>
    <cellStyle name="Normal 2 2 2 31" xfId="495"/>
    <cellStyle name="Normal 2 2 2 32" xfId="496"/>
    <cellStyle name="Normal 2 2 2 33" xfId="497"/>
    <cellStyle name="Normal 2 2 2 34" xfId="498"/>
    <cellStyle name="Normal 2 2 2 35" xfId="499"/>
    <cellStyle name="Normal 2 2 2 36" xfId="500"/>
    <cellStyle name="Normal 2 2 2 37" xfId="501"/>
    <cellStyle name="Normal 2 2 2 4" xfId="502"/>
    <cellStyle name="Normal 2 2 2 5" xfId="503"/>
    <cellStyle name="Normal 2 2 2 6" xfId="504"/>
    <cellStyle name="Normal 2 2 2 7" xfId="505"/>
    <cellStyle name="Normal 2 2 2 8" xfId="506"/>
    <cellStyle name="Normal 2 2 2 9" xfId="507"/>
    <cellStyle name="Normal 2 2 20" xfId="508"/>
    <cellStyle name="Normal 2 2 21" xfId="509"/>
    <cellStyle name="Normal 2 2 22" xfId="510"/>
    <cellStyle name="Normal 2 2 23" xfId="511"/>
    <cellStyle name="Normal 2 2 24" xfId="512"/>
    <cellStyle name="Normal 2 2 25" xfId="513"/>
    <cellStyle name="Normal 2 2 26" xfId="514"/>
    <cellStyle name="Normal 2 2 27" xfId="515"/>
    <cellStyle name="Normal 2 2 28" xfId="516"/>
    <cellStyle name="Normal 2 2 29" xfId="517"/>
    <cellStyle name="Normal 2 2 3" xfId="518"/>
    <cellStyle name="Normal 2 2 30" xfId="519"/>
    <cellStyle name="Normal 2 2 31" xfId="520"/>
    <cellStyle name="Normal 2 2 31 2" xfId="521"/>
    <cellStyle name="Normal 2 2 31 2 2" xfId="522"/>
    <cellStyle name="Normal 2 2 31 2 2 2" xfId="523"/>
    <cellStyle name="Normal 2 2 31 2 3" xfId="524"/>
    <cellStyle name="Normal 2 2 31 3" xfId="525"/>
    <cellStyle name="Normal 2 2 31 3 2" xfId="526"/>
    <cellStyle name="Normal 2 2 32" xfId="527"/>
    <cellStyle name="Normal 2 2 32 2" xfId="528"/>
    <cellStyle name="Normal 2 2 33" xfId="529"/>
    <cellStyle name="Normal 2 2 34" xfId="530"/>
    <cellStyle name="Normal 2 2 34 2" xfId="531"/>
    <cellStyle name="Normal 2 2 34 3" xfId="532"/>
    <cellStyle name="Normal 2 2 34 4" xfId="533"/>
    <cellStyle name="Normal 2 2 34 5" xfId="534"/>
    <cellStyle name="Normal 2 2 34 6" xfId="535"/>
    <cellStyle name="Normal 2 2 34 7" xfId="536"/>
    <cellStyle name="Normal 2 2 34 8" xfId="537"/>
    <cellStyle name="Normal 2 2 34 9" xfId="538"/>
    <cellStyle name="Normal 2 2 35" xfId="539"/>
    <cellStyle name="Normal 2 2 36" xfId="540"/>
    <cellStyle name="Normal 2 2 37" xfId="541"/>
    <cellStyle name="Normal 2 2 38" xfId="542"/>
    <cellStyle name="Normal 2 2 39" xfId="543"/>
    <cellStyle name="Normal 2 2 4" xfId="544"/>
    <cellStyle name="Normal 2 2 40" xfId="545"/>
    <cellStyle name="Normal 2 2 41" xfId="546"/>
    <cellStyle name="Normal 2 2 5" xfId="547"/>
    <cellStyle name="Normal 2 2 6" xfId="548"/>
    <cellStyle name="Normal 2 2 7" xfId="549"/>
    <cellStyle name="Normal 2 2 7 2" xfId="550"/>
    <cellStyle name="Normal 2 2 7 2 2" xfId="551"/>
    <cellStyle name="Normal 2 2 7 2 2 2" xfId="552"/>
    <cellStyle name="Normal 2 2 7 2 2 2 2" xfId="553"/>
    <cellStyle name="Normal 2 2 7 2 2 3" xfId="554"/>
    <cellStyle name="Normal 2 2 7 2 3" xfId="555"/>
    <cellStyle name="Normal 2 2 7 2 3 2" xfId="556"/>
    <cellStyle name="Normal 2 2 7 3" xfId="557"/>
    <cellStyle name="Normal 2 2 7 4" xfId="558"/>
    <cellStyle name="Normal 2 2 7 4 2" xfId="559"/>
    <cellStyle name="Normal 2 2 7 5" xfId="560"/>
    <cellStyle name="Normal 2 2 8" xfId="561"/>
    <cellStyle name="Normal 2 2 9" xfId="562"/>
    <cellStyle name="Normal 2 20" xfId="563"/>
    <cellStyle name="Normal 2 21" xfId="564"/>
    <cellStyle name="Normal 2 22" xfId="565"/>
    <cellStyle name="Normal 2 23" xfId="566"/>
    <cellStyle name="Normal 2 24" xfId="567"/>
    <cellStyle name="Normal 2 25" xfId="568"/>
    <cellStyle name="Normal 2 25 10" xfId="569"/>
    <cellStyle name="Normal 2 25 11" xfId="570"/>
    <cellStyle name="Normal 2 25 12" xfId="571"/>
    <cellStyle name="Normal 2 25 13" xfId="572"/>
    <cellStyle name="Normal 2 25 14" xfId="573"/>
    <cellStyle name="Normal 2 25 15" xfId="574"/>
    <cellStyle name="Normal 2 25 16" xfId="575"/>
    <cellStyle name="Normal 2 25 17" xfId="576"/>
    <cellStyle name="Normal 2 25 18" xfId="577"/>
    <cellStyle name="Normal 2 25 19" xfId="578"/>
    <cellStyle name="Normal 2 25 2" xfId="579"/>
    <cellStyle name="Normal 2 25 2 2" xfId="580"/>
    <cellStyle name="Normal 2 25 2 2 2" xfId="581"/>
    <cellStyle name="Normal 2 25 2 2 2 2" xfId="582"/>
    <cellStyle name="Normal 2 25 2 2 2 2 2" xfId="583"/>
    <cellStyle name="Normal 2 25 2 2 2 3" xfId="584"/>
    <cellStyle name="Normal 2 25 2 2 3" xfId="585"/>
    <cellStyle name="Normal 2 25 2 2 3 2" xfId="586"/>
    <cellStyle name="Normal 2 25 2 3" xfId="587"/>
    <cellStyle name="Normal 2 25 2 4" xfId="588"/>
    <cellStyle name="Normal 2 25 2 4 2" xfId="589"/>
    <cellStyle name="Normal 2 25 2 5" xfId="590"/>
    <cellStyle name="Normal 2 25 20" xfId="591"/>
    <cellStyle name="Normal 2 25 21" xfId="592"/>
    <cellStyle name="Normal 2 25 22" xfId="593"/>
    <cellStyle name="Normal 2 25 23" xfId="594"/>
    <cellStyle name="Normal 2 25 24" xfId="595"/>
    <cellStyle name="Normal 2 25 25" xfId="596"/>
    <cellStyle name="Normal 2 25 26" xfId="597"/>
    <cellStyle name="Normal 2 25 27" xfId="598"/>
    <cellStyle name="Normal 2 25 27 2" xfId="599"/>
    <cellStyle name="Normal 2 25 27 2 2" xfId="600"/>
    <cellStyle name="Normal 2 25 27 2 2 2" xfId="601"/>
    <cellStyle name="Normal 2 25 27 2 3" xfId="602"/>
    <cellStyle name="Normal 2 25 27 3" xfId="603"/>
    <cellStyle name="Normal 2 25 27 3 2" xfId="604"/>
    <cellStyle name="Normal 2 25 28" xfId="605"/>
    <cellStyle name="Normal 2 25 28 2" xfId="606"/>
    <cellStyle name="Normal 2 25 29" xfId="607"/>
    <cellStyle name="Normal 2 25 3" xfId="608"/>
    <cellStyle name="Normal 2 25 4" xfId="609"/>
    <cellStyle name="Normal 2 25 5" xfId="610"/>
    <cellStyle name="Normal 2 25 6" xfId="611"/>
    <cellStyle name="Normal 2 25 7" xfId="612"/>
    <cellStyle name="Normal 2 25 8" xfId="613"/>
    <cellStyle name="Normal 2 25 9" xfId="614"/>
    <cellStyle name="Normal 2 26" xfId="615"/>
    <cellStyle name="Normal 2 27" xfId="616"/>
    <cellStyle name="Normal 2 28" xfId="617"/>
    <cellStyle name="Normal 2 29" xfId="618"/>
    <cellStyle name="Normal 2 29 2" xfId="619"/>
    <cellStyle name="Normal 2 29 2 2" xfId="620"/>
    <cellStyle name="Normal 2 29 2 2 2" xfId="621"/>
    <cellStyle name="Normal 2 29 2 2 2 2" xfId="622"/>
    <cellStyle name="Normal 2 29 2 2 3" xfId="623"/>
    <cellStyle name="Normal 2 29 2 3" xfId="624"/>
    <cellStyle name="Normal 2 29 2 3 2" xfId="625"/>
    <cellStyle name="Normal 2 29 3" xfId="626"/>
    <cellStyle name="Normal 2 29 4" xfId="627"/>
    <cellStyle name="Normal 2 29 4 2" xfId="628"/>
    <cellStyle name="Normal 2 29 5" xfId="629"/>
    <cellStyle name="Normal 2 3" xfId="630"/>
    <cellStyle name="Normal 2 30" xfId="631"/>
    <cellStyle name="Normal 2 31" xfId="632"/>
    <cellStyle name="Normal 2 32" xfId="633"/>
    <cellStyle name="Normal 2 33" xfId="634"/>
    <cellStyle name="Normal 2 34" xfId="635"/>
    <cellStyle name="Normal 2 35" xfId="636"/>
    <cellStyle name="Normal 2 36" xfId="637"/>
    <cellStyle name="Normal 2 37" xfId="638"/>
    <cellStyle name="Normal 2 38" xfId="639"/>
    <cellStyle name="Normal 2 39" xfId="640"/>
    <cellStyle name="Normal 2 4" xfId="641"/>
    <cellStyle name="Normal 2 40" xfId="642"/>
    <cellStyle name="Normal 2 41" xfId="643"/>
    <cellStyle name="Normal 2 42" xfId="644"/>
    <cellStyle name="Normal 2 43" xfId="645"/>
    <cellStyle name="Normal 2 44" xfId="646"/>
    <cellStyle name="Normal 2 45" xfId="647"/>
    <cellStyle name="Normal 2 46" xfId="648"/>
    <cellStyle name="Normal 2 47" xfId="649"/>
    <cellStyle name="Normal 2 48" xfId="650"/>
    <cellStyle name="Normal 2 49" xfId="651"/>
    <cellStyle name="Normal 2 5" xfId="652"/>
    <cellStyle name="Normal 2 50" xfId="653"/>
    <cellStyle name="Normal 2 51" xfId="654"/>
    <cellStyle name="Normal 2 52" xfId="655"/>
    <cellStyle name="Normal 2 53" xfId="656"/>
    <cellStyle name="Normal 2 53 2" xfId="657"/>
    <cellStyle name="Normal 2 53 2 2" xfId="658"/>
    <cellStyle name="Normal 2 53 2 2 2" xfId="659"/>
    <cellStyle name="Normal 2 53 2 3" xfId="660"/>
    <cellStyle name="Normal 2 53 3" xfId="661"/>
    <cellStyle name="Normal 2 53 3 2" xfId="662"/>
    <cellStyle name="Normal 2 54" xfId="663"/>
    <cellStyle name="Normal 2 54 2" xfId="664"/>
    <cellStyle name="Normal 2 55" xfId="665"/>
    <cellStyle name="Normal 2 56" xfId="666"/>
    <cellStyle name="Normal 2 6" xfId="667"/>
    <cellStyle name="Normal 2 7" xfId="668"/>
    <cellStyle name="Normal 2 8" xfId="669"/>
    <cellStyle name="Normal 2 9" xfId="670"/>
    <cellStyle name="Normal 20" xfId="671"/>
    <cellStyle name="Normal 20 10" xfId="672"/>
    <cellStyle name="Normal 20 11" xfId="673"/>
    <cellStyle name="Normal 20 12" xfId="674"/>
    <cellStyle name="Normal 20 13" xfId="675"/>
    <cellStyle name="Normal 20 14" xfId="676"/>
    <cellStyle name="Normal 20 15" xfId="677"/>
    <cellStyle name="Normal 20 16" xfId="678"/>
    <cellStyle name="Normal 20 17" xfId="679"/>
    <cellStyle name="Normal 20 18" xfId="680"/>
    <cellStyle name="Normal 20 19" xfId="681"/>
    <cellStyle name="Normal 20 2" xfId="682"/>
    <cellStyle name="Normal 20 20" xfId="683"/>
    <cellStyle name="Normal 20 21" xfId="684"/>
    <cellStyle name="Normal 20 22" xfId="685"/>
    <cellStyle name="Normal 20 23" xfId="686"/>
    <cellStyle name="Normal 20 24" xfId="687"/>
    <cellStyle name="Normal 20 25" xfId="688"/>
    <cellStyle name="Normal 20 26" xfId="689"/>
    <cellStyle name="Normal 20 27" xfId="690"/>
    <cellStyle name="Normal 20 28" xfId="691"/>
    <cellStyle name="Normal 20 29" xfId="692"/>
    <cellStyle name="Normal 20 3" xfId="693"/>
    <cellStyle name="Normal 20 30" xfId="694"/>
    <cellStyle name="Normal 20 31" xfId="695"/>
    <cellStyle name="Normal 20 32" xfId="696"/>
    <cellStyle name="Normal 20 33" xfId="697"/>
    <cellStyle name="Normal 20 34" xfId="698"/>
    <cellStyle name="Normal 20 35" xfId="699"/>
    <cellStyle name="Normal 20 36" xfId="700"/>
    <cellStyle name="Normal 20 37" xfId="701"/>
    <cellStyle name="Normal 20 4" xfId="702"/>
    <cellStyle name="Normal 20 5" xfId="703"/>
    <cellStyle name="Normal 20 6" xfId="704"/>
    <cellStyle name="Normal 20 7" xfId="705"/>
    <cellStyle name="Normal 20 8" xfId="706"/>
    <cellStyle name="Normal 20 9" xfId="707"/>
    <cellStyle name="Normal 21" xfId="708"/>
    <cellStyle name="Normal 21 10" xfId="709"/>
    <cellStyle name="Normal 21 11" xfId="710"/>
    <cellStyle name="Normal 21 12" xfId="711"/>
    <cellStyle name="Normal 21 13" xfId="712"/>
    <cellStyle name="Normal 21 14" xfId="713"/>
    <cellStyle name="Normal 21 15" xfId="714"/>
    <cellStyle name="Normal 21 16" xfId="715"/>
    <cellStyle name="Normal 21 17" xfId="716"/>
    <cellStyle name="Normal 21 18" xfId="717"/>
    <cellStyle name="Normal 21 19" xfId="718"/>
    <cellStyle name="Normal 21 2" xfId="719"/>
    <cellStyle name="Normal 21 20" xfId="720"/>
    <cellStyle name="Normal 21 21" xfId="721"/>
    <cellStyle name="Normal 21 22" xfId="722"/>
    <cellStyle name="Normal 21 23" xfId="723"/>
    <cellStyle name="Normal 21 24" xfId="724"/>
    <cellStyle name="Normal 21 25" xfId="725"/>
    <cellStyle name="Normal 21 26" xfId="726"/>
    <cellStyle name="Normal 21 27" xfId="727"/>
    <cellStyle name="Normal 21 28" xfId="728"/>
    <cellStyle name="Normal 21 29" xfId="729"/>
    <cellStyle name="Normal 21 3" xfId="730"/>
    <cellStyle name="Normal 21 30" xfId="731"/>
    <cellStyle name="Normal 21 31" xfId="732"/>
    <cellStyle name="Normal 21 32" xfId="733"/>
    <cellStyle name="Normal 21 33" xfId="734"/>
    <cellStyle name="Normal 21 34" xfId="735"/>
    <cellStyle name="Normal 21 35" xfId="736"/>
    <cellStyle name="Normal 21 36" xfId="737"/>
    <cellStyle name="Normal 21 37" xfId="738"/>
    <cellStyle name="Normal 21 4" xfId="739"/>
    <cellStyle name="Normal 21 5" xfId="740"/>
    <cellStyle name="Normal 21 6" xfId="741"/>
    <cellStyle name="Normal 21 7" xfId="742"/>
    <cellStyle name="Normal 21 8" xfId="743"/>
    <cellStyle name="Normal 21 9" xfId="744"/>
    <cellStyle name="Normal 22" xfId="745"/>
    <cellStyle name="Normal 22 10" xfId="746"/>
    <cellStyle name="Normal 22 11" xfId="747"/>
    <cellStyle name="Normal 22 12" xfId="748"/>
    <cellStyle name="Normal 22 13" xfId="749"/>
    <cellStyle name="Normal 22 14" xfId="750"/>
    <cellStyle name="Normal 22 15" xfId="751"/>
    <cellStyle name="Normal 22 16" xfId="752"/>
    <cellStyle name="Normal 22 17" xfId="753"/>
    <cellStyle name="Normal 22 18" xfId="754"/>
    <cellStyle name="Normal 22 19" xfId="755"/>
    <cellStyle name="Normal 22 2" xfId="756"/>
    <cellStyle name="Normal 22 20" xfId="757"/>
    <cellStyle name="Normal 22 21" xfId="758"/>
    <cellStyle name="Normal 22 22" xfId="759"/>
    <cellStyle name="Normal 22 23" xfId="760"/>
    <cellStyle name="Normal 22 24" xfId="761"/>
    <cellStyle name="Normal 22 25" xfId="762"/>
    <cellStyle name="Normal 22 26" xfId="763"/>
    <cellStyle name="Normal 22 27" xfId="764"/>
    <cellStyle name="Normal 22 28" xfId="765"/>
    <cellStyle name="Normal 22 29" xfId="766"/>
    <cellStyle name="Normal 22 3" xfId="767"/>
    <cellStyle name="Normal 22 30" xfId="768"/>
    <cellStyle name="Normal 22 31" xfId="769"/>
    <cellStyle name="Normal 22 32" xfId="770"/>
    <cellStyle name="Normal 22 33" xfId="771"/>
    <cellStyle name="Normal 22 34" xfId="772"/>
    <cellStyle name="Normal 22 35" xfId="773"/>
    <cellStyle name="Normal 22 36" xfId="774"/>
    <cellStyle name="Normal 22 37" xfId="775"/>
    <cellStyle name="Normal 22 4" xfId="776"/>
    <cellStyle name="Normal 22 5" xfId="777"/>
    <cellStyle name="Normal 22 6" xfId="778"/>
    <cellStyle name="Normal 22 7" xfId="779"/>
    <cellStyle name="Normal 22 8" xfId="780"/>
    <cellStyle name="Normal 22 9" xfId="781"/>
    <cellStyle name="Normal 23" xfId="782"/>
    <cellStyle name="Normal 23 10" xfId="783"/>
    <cellStyle name="Normal 23 11" xfId="784"/>
    <cellStyle name="Normal 23 12" xfId="785"/>
    <cellStyle name="Normal 23 13" xfId="786"/>
    <cellStyle name="Normal 23 14" xfId="787"/>
    <cellStyle name="Normal 23 15" xfId="788"/>
    <cellStyle name="Normal 23 16" xfId="789"/>
    <cellStyle name="Normal 23 17" xfId="790"/>
    <cellStyle name="Normal 23 18" xfId="791"/>
    <cellStyle name="Normal 23 19" xfId="792"/>
    <cellStyle name="Normal 23 2" xfId="793"/>
    <cellStyle name="Normal 23 20" xfId="794"/>
    <cellStyle name="Normal 23 21" xfId="795"/>
    <cellStyle name="Normal 23 22" xfId="796"/>
    <cellStyle name="Normal 23 23" xfId="797"/>
    <cellStyle name="Normal 23 24" xfId="798"/>
    <cellStyle name="Normal 23 25" xfId="799"/>
    <cellStyle name="Normal 23 26" xfId="800"/>
    <cellStyle name="Normal 23 27" xfId="801"/>
    <cellStyle name="Normal 23 28" xfId="802"/>
    <cellStyle name="Normal 23 29" xfId="803"/>
    <cellStyle name="Normal 23 3" xfId="804"/>
    <cellStyle name="Normal 23 30" xfId="805"/>
    <cellStyle name="Normal 23 31" xfId="806"/>
    <cellStyle name="Normal 23 32" xfId="807"/>
    <cellStyle name="Normal 23 33" xfId="808"/>
    <cellStyle name="Normal 23 34" xfId="809"/>
    <cellStyle name="Normal 23 35" xfId="810"/>
    <cellStyle name="Normal 23 36" xfId="811"/>
    <cellStyle name="Normal 23 37" xfId="812"/>
    <cellStyle name="Normal 23 4" xfId="813"/>
    <cellStyle name="Normal 23 5" xfId="814"/>
    <cellStyle name="Normal 23 6" xfId="815"/>
    <cellStyle name="Normal 23 7" xfId="816"/>
    <cellStyle name="Normal 23 8" xfId="817"/>
    <cellStyle name="Normal 23 9" xfId="818"/>
    <cellStyle name="Normal 24" xfId="819"/>
    <cellStyle name="Normal 24 10" xfId="820"/>
    <cellStyle name="Normal 24 11" xfId="821"/>
    <cellStyle name="Normal 24 12" xfId="822"/>
    <cellStyle name="Normal 24 13" xfId="823"/>
    <cellStyle name="Normal 24 14" xfId="824"/>
    <cellStyle name="Normal 24 15" xfId="825"/>
    <cellStyle name="Normal 24 16" xfId="826"/>
    <cellStyle name="Normal 24 17" xfId="827"/>
    <cellStyle name="Normal 24 18" xfId="828"/>
    <cellStyle name="Normal 24 19" xfId="829"/>
    <cellStyle name="Normal 24 2" xfId="830"/>
    <cellStyle name="Normal 24 20" xfId="831"/>
    <cellStyle name="Normal 24 21" xfId="832"/>
    <cellStyle name="Normal 24 22" xfId="833"/>
    <cellStyle name="Normal 24 23" xfId="834"/>
    <cellStyle name="Normal 24 24" xfId="835"/>
    <cellStyle name="Normal 24 25" xfId="836"/>
    <cellStyle name="Normal 24 26" xfId="837"/>
    <cellStyle name="Normal 24 27" xfId="838"/>
    <cellStyle name="Normal 24 28" xfId="839"/>
    <cellStyle name="Normal 24 29" xfId="840"/>
    <cellStyle name="Normal 24 3" xfId="841"/>
    <cellStyle name="Normal 24 30" xfId="842"/>
    <cellStyle name="Normal 24 31" xfId="843"/>
    <cellStyle name="Normal 24 32" xfId="844"/>
    <cellStyle name="Normal 24 33" xfId="845"/>
    <cellStyle name="Normal 24 34" xfId="846"/>
    <cellStyle name="Normal 24 35" xfId="847"/>
    <cellStyle name="Normal 24 36" xfId="848"/>
    <cellStyle name="Normal 24 37" xfId="849"/>
    <cellStyle name="Normal 24 4" xfId="850"/>
    <cellStyle name="Normal 24 5" xfId="851"/>
    <cellStyle name="Normal 24 6" xfId="852"/>
    <cellStyle name="Normal 24 7" xfId="853"/>
    <cellStyle name="Normal 24 8" xfId="854"/>
    <cellStyle name="Normal 24 9" xfId="855"/>
    <cellStyle name="Normal 25" xfId="856"/>
    <cellStyle name="Normal 25 10" xfId="857"/>
    <cellStyle name="Normal 25 11" xfId="858"/>
    <cellStyle name="Normal 25 12" xfId="859"/>
    <cellStyle name="Normal 25 13" xfId="860"/>
    <cellStyle name="Normal 25 14" xfId="861"/>
    <cellStyle name="Normal 25 15" xfId="862"/>
    <cellStyle name="Normal 25 16" xfId="863"/>
    <cellStyle name="Normal 25 17" xfId="864"/>
    <cellStyle name="Normal 25 18" xfId="865"/>
    <cellStyle name="Normal 25 19" xfId="866"/>
    <cellStyle name="Normal 25 2" xfId="867"/>
    <cellStyle name="Normal 25 20" xfId="868"/>
    <cellStyle name="Normal 25 21" xfId="869"/>
    <cellStyle name="Normal 25 22" xfId="870"/>
    <cellStyle name="Normal 25 23" xfId="871"/>
    <cellStyle name="Normal 25 24" xfId="872"/>
    <cellStyle name="Normal 25 25" xfId="873"/>
    <cellStyle name="Normal 25 26" xfId="874"/>
    <cellStyle name="Normal 25 27" xfId="875"/>
    <cellStyle name="Normal 25 28" xfId="876"/>
    <cellStyle name="Normal 25 29" xfId="877"/>
    <cellStyle name="Normal 25 3" xfId="878"/>
    <cellStyle name="Normal 25 30" xfId="879"/>
    <cellStyle name="Normal 25 31" xfId="880"/>
    <cellStyle name="Normal 25 32" xfId="881"/>
    <cellStyle name="Normal 25 33" xfId="882"/>
    <cellStyle name="Normal 25 34" xfId="883"/>
    <cellStyle name="Normal 25 35" xfId="884"/>
    <cellStyle name="Normal 25 36" xfId="885"/>
    <cellStyle name="Normal 25 37" xfId="886"/>
    <cellStyle name="Normal 25 4" xfId="887"/>
    <cellStyle name="Normal 25 5" xfId="888"/>
    <cellStyle name="Normal 25 6" xfId="889"/>
    <cellStyle name="Normal 25 7" xfId="890"/>
    <cellStyle name="Normal 25 8" xfId="891"/>
    <cellStyle name="Normal 25 9" xfId="892"/>
    <cellStyle name="Normal 26" xfId="893"/>
    <cellStyle name="Normal 26 10" xfId="894"/>
    <cellStyle name="Normal 26 11" xfId="895"/>
    <cellStyle name="Normal 26 12" xfId="896"/>
    <cellStyle name="Normal 26 13" xfId="897"/>
    <cellStyle name="Normal 26 14" xfId="898"/>
    <cellStyle name="Normal 26 15" xfId="899"/>
    <cellStyle name="Normal 26 16" xfId="900"/>
    <cellStyle name="Normal 26 17" xfId="901"/>
    <cellStyle name="Normal 26 18" xfId="902"/>
    <cellStyle name="Normal 26 19" xfId="903"/>
    <cellStyle name="Normal 26 2" xfId="904"/>
    <cellStyle name="Normal 26 20" xfId="905"/>
    <cellStyle name="Normal 26 21" xfId="906"/>
    <cellStyle name="Normal 26 22" xfId="907"/>
    <cellStyle name="Normal 26 23" xfId="908"/>
    <cellStyle name="Normal 26 24" xfId="909"/>
    <cellStyle name="Normal 26 25" xfId="910"/>
    <cellStyle name="Normal 26 26" xfId="911"/>
    <cellStyle name="Normal 26 27" xfId="912"/>
    <cellStyle name="Normal 26 28" xfId="913"/>
    <cellStyle name="Normal 26 29" xfId="914"/>
    <cellStyle name="Normal 26 3" xfId="915"/>
    <cellStyle name="Normal 26 30" xfId="916"/>
    <cellStyle name="Normal 26 31" xfId="917"/>
    <cellStyle name="Normal 26 32" xfId="918"/>
    <cellStyle name="Normal 26 33" xfId="919"/>
    <cellStyle name="Normal 26 34" xfId="920"/>
    <cellStyle name="Normal 26 35" xfId="921"/>
    <cellStyle name="Normal 26 36" xfId="922"/>
    <cellStyle name="Normal 26 37" xfId="923"/>
    <cellStyle name="Normal 26 4" xfId="924"/>
    <cellStyle name="Normal 26 5" xfId="925"/>
    <cellStyle name="Normal 26 6" xfId="926"/>
    <cellStyle name="Normal 26 7" xfId="927"/>
    <cellStyle name="Normal 26 8" xfId="928"/>
    <cellStyle name="Normal 26 9" xfId="929"/>
    <cellStyle name="Normal 29" xfId="930"/>
    <cellStyle name="Normal 29 10" xfId="931"/>
    <cellStyle name="Normal 29 11" xfId="932"/>
    <cellStyle name="Normal 29 12" xfId="933"/>
    <cellStyle name="Normal 29 13" xfId="934"/>
    <cellStyle name="Normal 29 14" xfId="935"/>
    <cellStyle name="Normal 29 15" xfId="936"/>
    <cellStyle name="Normal 29 16" xfId="937"/>
    <cellStyle name="Normal 29 17" xfId="938"/>
    <cellStyle name="Normal 29 18" xfId="939"/>
    <cellStyle name="Normal 29 19" xfId="940"/>
    <cellStyle name="Normal 29 2" xfId="941"/>
    <cellStyle name="Normal 29 20" xfId="942"/>
    <cellStyle name="Normal 29 21" xfId="943"/>
    <cellStyle name="Normal 29 22" xfId="944"/>
    <cellStyle name="Normal 29 23" xfId="945"/>
    <cellStyle name="Normal 29 24" xfId="946"/>
    <cellStyle name="Normal 29 25" xfId="947"/>
    <cellStyle name="Normal 29 26" xfId="948"/>
    <cellStyle name="Normal 29 27" xfId="949"/>
    <cellStyle name="Normal 29 28" xfId="950"/>
    <cellStyle name="Normal 29 29" xfId="951"/>
    <cellStyle name="Normal 29 3" xfId="952"/>
    <cellStyle name="Normal 29 30" xfId="953"/>
    <cellStyle name="Normal 29 31" xfId="954"/>
    <cellStyle name="Normal 29 32" xfId="955"/>
    <cellStyle name="Normal 29 33" xfId="956"/>
    <cellStyle name="Normal 29 34" xfId="957"/>
    <cellStyle name="Normal 29 35" xfId="958"/>
    <cellStyle name="Normal 29 36" xfId="959"/>
    <cellStyle name="Normal 29 37" xfId="960"/>
    <cellStyle name="Normal 29 4" xfId="961"/>
    <cellStyle name="Normal 29 5" xfId="962"/>
    <cellStyle name="Normal 29 6" xfId="963"/>
    <cellStyle name="Normal 29 7" xfId="964"/>
    <cellStyle name="Normal 29 8" xfId="965"/>
    <cellStyle name="Normal 29 9" xfId="966"/>
    <cellStyle name="Normal 3" xfId="967"/>
    <cellStyle name="Normal 3 10" xfId="968"/>
    <cellStyle name="Normal 3 11" xfId="969"/>
    <cellStyle name="Normal 3 12" xfId="970"/>
    <cellStyle name="Normal 3 13" xfId="971"/>
    <cellStyle name="Normal 3 14" xfId="972"/>
    <cellStyle name="Normal 3 15" xfId="973"/>
    <cellStyle name="Normal 3 16" xfId="974"/>
    <cellStyle name="Normal 3 17" xfId="975"/>
    <cellStyle name="Normal 3 18" xfId="976"/>
    <cellStyle name="Normal 3 2" xfId="977"/>
    <cellStyle name="Normal 3 3" xfId="978"/>
    <cellStyle name="Normal 3 4" xfId="979"/>
    <cellStyle name="Normal 3 5" xfId="980"/>
    <cellStyle name="Normal 3 6" xfId="981"/>
    <cellStyle name="Normal 3 7" xfId="982"/>
    <cellStyle name="Normal 3 8" xfId="983"/>
    <cellStyle name="Normal 3 9" xfId="984"/>
    <cellStyle name="Normal 30" xfId="985"/>
    <cellStyle name="Normal 30 10" xfId="986"/>
    <cellStyle name="Normal 30 11" xfId="987"/>
    <cellStyle name="Normal 30 12" xfId="988"/>
    <cellStyle name="Normal 30 13" xfId="989"/>
    <cellStyle name="Normal 30 14" xfId="990"/>
    <cellStyle name="Normal 30 15" xfId="991"/>
    <cellStyle name="Normal 30 16" xfId="992"/>
    <cellStyle name="Normal 30 17" xfId="993"/>
    <cellStyle name="Normal 30 18" xfId="994"/>
    <cellStyle name="Normal 30 19" xfId="995"/>
    <cellStyle name="Normal 30 2" xfId="996"/>
    <cellStyle name="Normal 30 20" xfId="997"/>
    <cellStyle name="Normal 30 21" xfId="998"/>
    <cellStyle name="Normal 30 22" xfId="999"/>
    <cellStyle name="Normal 30 23" xfId="1000"/>
    <cellStyle name="Normal 30 24" xfId="1001"/>
    <cellStyle name="Normal 30 25" xfId="1002"/>
    <cellStyle name="Normal 30 26" xfId="1003"/>
    <cellStyle name="Normal 30 27" xfId="1004"/>
    <cellStyle name="Normal 30 28" xfId="1005"/>
    <cellStyle name="Normal 30 29" xfId="1006"/>
    <cellStyle name="Normal 30 3" xfId="1007"/>
    <cellStyle name="Normal 30 30" xfId="1008"/>
    <cellStyle name="Normal 30 31" xfId="1009"/>
    <cellStyle name="Normal 30 32" xfId="1010"/>
    <cellStyle name="Normal 30 33" xfId="1011"/>
    <cellStyle name="Normal 30 34" xfId="1012"/>
    <cellStyle name="Normal 30 35" xfId="1013"/>
    <cellStyle name="Normal 30 36" xfId="1014"/>
    <cellStyle name="Normal 30 37" xfId="1015"/>
    <cellStyle name="Normal 30 4" xfId="1016"/>
    <cellStyle name="Normal 30 5" xfId="1017"/>
    <cellStyle name="Normal 30 6" xfId="1018"/>
    <cellStyle name="Normal 30 7" xfId="1019"/>
    <cellStyle name="Normal 30 8" xfId="1020"/>
    <cellStyle name="Normal 30 9" xfId="1021"/>
    <cellStyle name="Normal 32" xfId="1022"/>
    <cellStyle name="Normal 32 10" xfId="1023"/>
    <cellStyle name="Normal 32 11" xfId="1024"/>
    <cellStyle name="Normal 32 12" xfId="1025"/>
    <cellStyle name="Normal 32 13" xfId="1026"/>
    <cellStyle name="Normal 32 14" xfId="1027"/>
    <cellStyle name="Normal 32 15" xfId="1028"/>
    <cellStyle name="Normal 32 16" xfId="1029"/>
    <cellStyle name="Normal 32 17" xfId="1030"/>
    <cellStyle name="Normal 32 18" xfId="1031"/>
    <cellStyle name="Normal 32 19" xfId="1032"/>
    <cellStyle name="Normal 32 2" xfId="1033"/>
    <cellStyle name="Normal 32 20" xfId="1034"/>
    <cellStyle name="Normal 32 21" xfId="1035"/>
    <cellStyle name="Normal 32 22" xfId="1036"/>
    <cellStyle name="Normal 32 23" xfId="1037"/>
    <cellStyle name="Normal 32 24" xfId="1038"/>
    <cellStyle name="Normal 32 25" xfId="1039"/>
    <cellStyle name="Normal 32 26" xfId="1040"/>
    <cellStyle name="Normal 32 27" xfId="1041"/>
    <cellStyle name="Normal 32 28" xfId="1042"/>
    <cellStyle name="Normal 32 29" xfId="1043"/>
    <cellStyle name="Normal 32 3" xfId="1044"/>
    <cellStyle name="Normal 32 30" xfId="1045"/>
    <cellStyle name="Normal 32 31" xfId="1046"/>
    <cellStyle name="Normal 32 32" xfId="1047"/>
    <cellStyle name="Normal 32 33" xfId="1048"/>
    <cellStyle name="Normal 32 34" xfId="1049"/>
    <cellStyle name="Normal 32 35" xfId="1050"/>
    <cellStyle name="Normal 32 36" xfId="1051"/>
    <cellStyle name="Normal 32 4" xfId="1052"/>
    <cellStyle name="Normal 32 5" xfId="1053"/>
    <cellStyle name="Normal 32 6" xfId="1054"/>
    <cellStyle name="Normal 32 7" xfId="1055"/>
    <cellStyle name="Normal 32 8" xfId="1056"/>
    <cellStyle name="Normal 32 9" xfId="1057"/>
    <cellStyle name="Normal 33" xfId="1058"/>
    <cellStyle name="Normal 33 10" xfId="1059"/>
    <cellStyle name="Normal 33 11" xfId="1060"/>
    <cellStyle name="Normal 33 12" xfId="1061"/>
    <cellStyle name="Normal 33 13" xfId="1062"/>
    <cellStyle name="Normal 33 14" xfId="1063"/>
    <cellStyle name="Normal 33 15" xfId="1064"/>
    <cellStyle name="Normal 33 16" xfId="1065"/>
    <cellStyle name="Normal 33 17" xfId="1066"/>
    <cellStyle name="Normal 33 18" xfId="1067"/>
    <cellStyle name="Normal 33 19" xfId="1068"/>
    <cellStyle name="Normal 33 2" xfId="1069"/>
    <cellStyle name="Normal 33 20" xfId="1070"/>
    <cellStyle name="Normal 33 21" xfId="1071"/>
    <cellStyle name="Normal 33 22" xfId="1072"/>
    <cellStyle name="Normal 33 23" xfId="1073"/>
    <cellStyle name="Normal 33 24" xfId="1074"/>
    <cellStyle name="Normal 33 25" xfId="1075"/>
    <cellStyle name="Normal 33 26" xfId="1076"/>
    <cellStyle name="Normal 33 27" xfId="1077"/>
    <cellStyle name="Normal 33 28" xfId="1078"/>
    <cellStyle name="Normal 33 29" xfId="1079"/>
    <cellStyle name="Normal 33 3" xfId="1080"/>
    <cellStyle name="Normal 33 30" xfId="1081"/>
    <cellStyle name="Normal 33 31" xfId="1082"/>
    <cellStyle name="Normal 33 32" xfId="1083"/>
    <cellStyle name="Normal 33 33" xfId="1084"/>
    <cellStyle name="Normal 33 34" xfId="1085"/>
    <cellStyle name="Normal 33 35" xfId="1086"/>
    <cellStyle name="Normal 33 36" xfId="1087"/>
    <cellStyle name="Normal 33 4" xfId="1088"/>
    <cellStyle name="Normal 33 5" xfId="1089"/>
    <cellStyle name="Normal 33 6" xfId="1090"/>
    <cellStyle name="Normal 33 7" xfId="1091"/>
    <cellStyle name="Normal 33 8" xfId="1092"/>
    <cellStyle name="Normal 33 9" xfId="1093"/>
    <cellStyle name="Normal 34" xfId="1094"/>
    <cellStyle name="Normal 34 10" xfId="1095"/>
    <cellStyle name="Normal 34 11" xfId="1096"/>
    <cellStyle name="Normal 34 12" xfId="1097"/>
    <cellStyle name="Normal 34 2" xfId="1098"/>
    <cellStyle name="Normal 34 3" xfId="1099"/>
    <cellStyle name="Normal 34 4" xfId="1100"/>
    <cellStyle name="Normal 34 5" xfId="1101"/>
    <cellStyle name="Normal 34 6" xfId="1102"/>
    <cellStyle name="Normal 34 7" xfId="1103"/>
    <cellStyle name="Normal 34 8" xfId="1104"/>
    <cellStyle name="Normal 34 9" xfId="1105"/>
    <cellStyle name="Normal 35" xfId="1106"/>
    <cellStyle name="Normal 35 10" xfId="1107"/>
    <cellStyle name="Normal 35 11" xfId="1108"/>
    <cellStyle name="Normal 35 12" xfId="1109"/>
    <cellStyle name="Normal 35 2" xfId="1110"/>
    <cellStyle name="Normal 35 3" xfId="1111"/>
    <cellStyle name="Normal 35 4" xfId="1112"/>
    <cellStyle name="Normal 35 5" xfId="1113"/>
    <cellStyle name="Normal 35 6" xfId="1114"/>
    <cellStyle name="Normal 35 7" xfId="1115"/>
    <cellStyle name="Normal 35 8" xfId="1116"/>
    <cellStyle name="Normal 35 9" xfId="1117"/>
    <cellStyle name="Normal 36" xfId="1118"/>
    <cellStyle name="Normal 36 10" xfId="1119"/>
    <cellStyle name="Normal 36 11" xfId="1120"/>
    <cellStyle name="Normal 36 12" xfId="1121"/>
    <cellStyle name="Normal 36 2" xfId="1122"/>
    <cellStyle name="Normal 36 3" xfId="1123"/>
    <cellStyle name="Normal 36 4" xfId="1124"/>
    <cellStyle name="Normal 36 5" xfId="1125"/>
    <cellStyle name="Normal 36 6" xfId="1126"/>
    <cellStyle name="Normal 36 7" xfId="1127"/>
    <cellStyle name="Normal 36 8" xfId="1128"/>
    <cellStyle name="Normal 36 9" xfId="1129"/>
    <cellStyle name="Normal 37" xfId="1130"/>
    <cellStyle name="Normal 37 10" xfId="1131"/>
    <cellStyle name="Normal 37 11" xfId="1132"/>
    <cellStyle name="Normal 37 12" xfId="1133"/>
    <cellStyle name="Normal 37 2" xfId="1134"/>
    <cellStyle name="Normal 37 3" xfId="1135"/>
    <cellStyle name="Normal 37 4" xfId="1136"/>
    <cellStyle name="Normal 37 5" xfId="1137"/>
    <cellStyle name="Normal 37 6" xfId="1138"/>
    <cellStyle name="Normal 37 7" xfId="1139"/>
    <cellStyle name="Normal 37 8" xfId="1140"/>
    <cellStyle name="Normal 37 9" xfId="1141"/>
    <cellStyle name="Normal 38" xfId="1142"/>
    <cellStyle name="Normal 38 10" xfId="1143"/>
    <cellStyle name="Normal 38 11" xfId="1144"/>
    <cellStyle name="Normal 38 12" xfId="1145"/>
    <cellStyle name="Normal 38 2" xfId="1146"/>
    <cellStyle name="Normal 38 3" xfId="1147"/>
    <cellStyle name="Normal 38 4" xfId="1148"/>
    <cellStyle name="Normal 38 5" xfId="1149"/>
    <cellStyle name="Normal 38 6" xfId="1150"/>
    <cellStyle name="Normal 38 7" xfId="1151"/>
    <cellStyle name="Normal 38 8" xfId="1152"/>
    <cellStyle name="Normal 38 9" xfId="1153"/>
    <cellStyle name="Normal 39" xfId="1154"/>
    <cellStyle name="Normal 39 10" xfId="1155"/>
    <cellStyle name="Normal 39 11" xfId="1156"/>
    <cellStyle name="Normal 39 12" xfId="1157"/>
    <cellStyle name="Normal 39 2" xfId="1158"/>
    <cellStyle name="Normal 39 3" xfId="1159"/>
    <cellStyle name="Normal 39 4" xfId="1160"/>
    <cellStyle name="Normal 39 5" xfId="1161"/>
    <cellStyle name="Normal 39 6" xfId="1162"/>
    <cellStyle name="Normal 39 7" xfId="1163"/>
    <cellStyle name="Normal 39 8" xfId="1164"/>
    <cellStyle name="Normal 39 9" xfId="1165"/>
    <cellStyle name="Normal 4" xfId="1166"/>
    <cellStyle name="Normal 4 10" xfId="1167"/>
    <cellStyle name="Normal 4 11" xfId="1168"/>
    <cellStyle name="Normal 4 12" xfId="1169"/>
    <cellStyle name="Normal 4 13" xfId="1170"/>
    <cellStyle name="Normal 4 14" xfId="1171"/>
    <cellStyle name="Normal 4 15" xfId="1172"/>
    <cellStyle name="Normal 4 16" xfId="1173"/>
    <cellStyle name="Normal 4 17" xfId="1174"/>
    <cellStyle name="Normal 4 18" xfId="1175"/>
    <cellStyle name="Normal 4 19" xfId="1176"/>
    <cellStyle name="Normal 4 2" xfId="1177"/>
    <cellStyle name="Normal 4 20" xfId="1178"/>
    <cellStyle name="Normal 4 21" xfId="1179"/>
    <cellStyle name="Normal 4 22" xfId="1180"/>
    <cellStyle name="Normal 4 23" xfId="1181"/>
    <cellStyle name="Normal 4 24" xfId="1182"/>
    <cellStyle name="Normal 4 25" xfId="1183"/>
    <cellStyle name="Normal 4 26" xfId="1184"/>
    <cellStyle name="Normal 4 27" xfId="1185"/>
    <cellStyle name="Normal 4 28" xfId="1186"/>
    <cellStyle name="Normal 4 29" xfId="1187"/>
    <cellStyle name="Normal 4 3" xfId="1188"/>
    <cellStyle name="Normal 4 30" xfId="1189"/>
    <cellStyle name="Normal 4 31" xfId="1190"/>
    <cellStyle name="Normal 4 32" xfId="1191"/>
    <cellStyle name="Normal 4 4" xfId="1192"/>
    <cellStyle name="Normal 4 5" xfId="1193"/>
    <cellStyle name="Normal 4 6" xfId="1194"/>
    <cellStyle name="Normal 4 7" xfId="1195"/>
    <cellStyle name="Normal 4 8" xfId="1196"/>
    <cellStyle name="Normal 4 9" xfId="1197"/>
    <cellStyle name="Normal 40" xfId="1198"/>
    <cellStyle name="Normal 40 10" xfId="1199"/>
    <cellStyle name="Normal 40 11" xfId="1200"/>
    <cellStyle name="Normal 40 12" xfId="1201"/>
    <cellStyle name="Normal 40 2" xfId="1202"/>
    <cellStyle name="Normal 40 3" xfId="1203"/>
    <cellStyle name="Normal 40 4" xfId="1204"/>
    <cellStyle name="Normal 40 5" xfId="1205"/>
    <cellStyle name="Normal 40 6" xfId="1206"/>
    <cellStyle name="Normal 40 7" xfId="1207"/>
    <cellStyle name="Normal 40 8" xfId="1208"/>
    <cellStyle name="Normal 40 9" xfId="1209"/>
    <cellStyle name="Normal 41" xfId="1210"/>
    <cellStyle name="Normal 41 10" xfId="1211"/>
    <cellStyle name="Normal 41 11" xfId="1212"/>
    <cellStyle name="Normal 41 12" xfId="1213"/>
    <cellStyle name="Normal 41 2" xfId="1214"/>
    <cellStyle name="Normal 41 3" xfId="1215"/>
    <cellStyle name="Normal 41 4" xfId="1216"/>
    <cellStyle name="Normal 41 5" xfId="1217"/>
    <cellStyle name="Normal 41 6" xfId="1218"/>
    <cellStyle name="Normal 41 7" xfId="1219"/>
    <cellStyle name="Normal 41 8" xfId="1220"/>
    <cellStyle name="Normal 41 9" xfId="1221"/>
    <cellStyle name="Normal 42" xfId="1222"/>
    <cellStyle name="Normal 42 10" xfId="1223"/>
    <cellStyle name="Normal 42 11" xfId="1224"/>
    <cellStyle name="Normal 42 12" xfId="1225"/>
    <cellStyle name="Normal 42 2" xfId="1226"/>
    <cellStyle name="Normal 42 3" xfId="1227"/>
    <cellStyle name="Normal 42 4" xfId="1228"/>
    <cellStyle name="Normal 42 5" xfId="1229"/>
    <cellStyle name="Normal 42 6" xfId="1230"/>
    <cellStyle name="Normal 42 7" xfId="1231"/>
    <cellStyle name="Normal 42 8" xfId="1232"/>
    <cellStyle name="Normal 42 9" xfId="1233"/>
    <cellStyle name="Normal 43" xfId="1234"/>
    <cellStyle name="Normal 43 10" xfId="1235"/>
    <cellStyle name="Normal 43 11" xfId="1236"/>
    <cellStyle name="Normal 43 12" xfId="1237"/>
    <cellStyle name="Normal 43 2" xfId="1238"/>
    <cellStyle name="Normal 43 3" xfId="1239"/>
    <cellStyle name="Normal 43 4" xfId="1240"/>
    <cellStyle name="Normal 43 5" xfId="1241"/>
    <cellStyle name="Normal 43 6" xfId="1242"/>
    <cellStyle name="Normal 43 7" xfId="1243"/>
    <cellStyle name="Normal 43 8" xfId="1244"/>
    <cellStyle name="Normal 43 9" xfId="1245"/>
    <cellStyle name="Normal 44" xfId="1246"/>
    <cellStyle name="Normal 44 10" xfId="1247"/>
    <cellStyle name="Normal 44 11" xfId="1248"/>
    <cellStyle name="Normal 44 12" xfId="1249"/>
    <cellStyle name="Normal 44 2" xfId="1250"/>
    <cellStyle name="Normal 44 3" xfId="1251"/>
    <cellStyle name="Normal 44 4" xfId="1252"/>
    <cellStyle name="Normal 44 5" xfId="1253"/>
    <cellStyle name="Normal 44 6" xfId="1254"/>
    <cellStyle name="Normal 44 7" xfId="1255"/>
    <cellStyle name="Normal 44 8" xfId="1256"/>
    <cellStyle name="Normal 44 9" xfId="1257"/>
    <cellStyle name="Normal 45" xfId="1258"/>
    <cellStyle name="Normal 45 10" xfId="1259"/>
    <cellStyle name="Normal 45 11" xfId="1260"/>
    <cellStyle name="Normal 45 12" xfId="1261"/>
    <cellStyle name="Normal 45 2" xfId="1262"/>
    <cellStyle name="Normal 45 3" xfId="1263"/>
    <cellStyle name="Normal 45 4" xfId="1264"/>
    <cellStyle name="Normal 45 5" xfId="1265"/>
    <cellStyle name="Normal 45 6" xfId="1266"/>
    <cellStyle name="Normal 45 7" xfId="1267"/>
    <cellStyle name="Normal 45 8" xfId="1268"/>
    <cellStyle name="Normal 45 9" xfId="1269"/>
    <cellStyle name="Normal 46" xfId="1270"/>
    <cellStyle name="Normal 46 10" xfId="1271"/>
    <cellStyle name="Normal 46 11" xfId="1272"/>
    <cellStyle name="Normal 46 12" xfId="1273"/>
    <cellStyle name="Normal 46 2" xfId="1274"/>
    <cellStyle name="Normal 46 3" xfId="1275"/>
    <cellStyle name="Normal 46 4" xfId="1276"/>
    <cellStyle name="Normal 46 5" xfId="1277"/>
    <cellStyle name="Normal 46 6" xfId="1278"/>
    <cellStyle name="Normal 46 7" xfId="1279"/>
    <cellStyle name="Normal 46 8" xfId="1280"/>
    <cellStyle name="Normal 46 9" xfId="1281"/>
    <cellStyle name="Normal 47" xfId="1282"/>
    <cellStyle name="Normal 47 10" xfId="1283"/>
    <cellStyle name="Normal 47 11" xfId="1284"/>
    <cellStyle name="Normal 47 12" xfId="1285"/>
    <cellStyle name="Normal 47 2" xfId="1286"/>
    <cellStyle name="Normal 47 3" xfId="1287"/>
    <cellStyle name="Normal 47 4" xfId="1288"/>
    <cellStyle name="Normal 47 5" xfId="1289"/>
    <cellStyle name="Normal 47 6" xfId="1290"/>
    <cellStyle name="Normal 47 7" xfId="1291"/>
    <cellStyle name="Normal 47 8" xfId="1292"/>
    <cellStyle name="Normal 47 9" xfId="1293"/>
    <cellStyle name="Normal 48" xfId="1294"/>
    <cellStyle name="Normal 48 10" xfId="1295"/>
    <cellStyle name="Normal 48 11" xfId="1296"/>
    <cellStyle name="Normal 48 12" xfId="1297"/>
    <cellStyle name="Normal 48 2" xfId="1298"/>
    <cellStyle name="Normal 48 3" xfId="1299"/>
    <cellStyle name="Normal 48 4" xfId="1300"/>
    <cellStyle name="Normal 48 5" xfId="1301"/>
    <cellStyle name="Normal 48 6" xfId="1302"/>
    <cellStyle name="Normal 48 7" xfId="1303"/>
    <cellStyle name="Normal 48 8" xfId="1304"/>
    <cellStyle name="Normal 48 9" xfId="1305"/>
    <cellStyle name="Normal 49" xfId="1306"/>
    <cellStyle name="Normal 49 10" xfId="1307"/>
    <cellStyle name="Normal 49 11" xfId="1308"/>
    <cellStyle name="Normal 49 12" xfId="1309"/>
    <cellStyle name="Normal 49 2" xfId="1310"/>
    <cellStyle name="Normal 49 3" xfId="1311"/>
    <cellStyle name="Normal 49 4" xfId="1312"/>
    <cellStyle name="Normal 49 5" xfId="1313"/>
    <cellStyle name="Normal 49 6" xfId="1314"/>
    <cellStyle name="Normal 49 7" xfId="1315"/>
    <cellStyle name="Normal 49 8" xfId="1316"/>
    <cellStyle name="Normal 49 9" xfId="1317"/>
    <cellStyle name="Normal 5" xfId="1318"/>
    <cellStyle name="Normal 5 10" xfId="1319"/>
    <cellStyle name="Normal 5 11" xfId="1320"/>
    <cellStyle name="Normal 5 12" xfId="1321"/>
    <cellStyle name="Normal 5 13" xfId="1322"/>
    <cellStyle name="Normal 5 14" xfId="1323"/>
    <cellStyle name="Normal 5 15" xfId="1324"/>
    <cellStyle name="Normal 5 16" xfId="1325"/>
    <cellStyle name="Normal 5 17" xfId="1326"/>
    <cellStyle name="Normal 5 18" xfId="1327"/>
    <cellStyle name="Normal 5 19" xfId="1328"/>
    <cellStyle name="Normal 5 2" xfId="1329"/>
    <cellStyle name="Normal 5 20" xfId="1330"/>
    <cellStyle name="Normal 5 21" xfId="1331"/>
    <cellStyle name="Normal 5 22" xfId="1332"/>
    <cellStyle name="Normal 5 23" xfId="1333"/>
    <cellStyle name="Normal 5 24" xfId="1334"/>
    <cellStyle name="Normal 5 25" xfId="1335"/>
    <cellStyle name="Normal 5 26" xfId="1336"/>
    <cellStyle name="Normal 5 27" xfId="1337"/>
    <cellStyle name="Normal 5 28" xfId="1338"/>
    <cellStyle name="Normal 5 29" xfId="1339"/>
    <cellStyle name="Normal 5 3" xfId="1340"/>
    <cellStyle name="Normal 5 30" xfId="1341"/>
    <cellStyle name="Normal 5 31" xfId="1342"/>
    <cellStyle name="Normal 5 32" xfId="1343"/>
    <cellStyle name="Normal 5 4" xfId="1344"/>
    <cellStyle name="Normal 5 5" xfId="1345"/>
    <cellStyle name="Normal 5 6" xfId="1346"/>
    <cellStyle name="Normal 5 7" xfId="1347"/>
    <cellStyle name="Normal 5 8" xfId="1348"/>
    <cellStyle name="Normal 5 9" xfId="1349"/>
    <cellStyle name="Normal 50" xfId="1350"/>
    <cellStyle name="Normal 50 10" xfId="1351"/>
    <cellStyle name="Normal 50 11" xfId="1352"/>
    <cellStyle name="Normal 50 12" xfId="1353"/>
    <cellStyle name="Normal 50 2" xfId="1354"/>
    <cellStyle name="Normal 50 3" xfId="1355"/>
    <cellStyle name="Normal 50 4" xfId="1356"/>
    <cellStyle name="Normal 50 5" xfId="1357"/>
    <cellStyle name="Normal 50 6" xfId="1358"/>
    <cellStyle name="Normal 50 7" xfId="1359"/>
    <cellStyle name="Normal 50 8" xfId="1360"/>
    <cellStyle name="Normal 50 9" xfId="1361"/>
    <cellStyle name="Normal 51" xfId="1362"/>
    <cellStyle name="Normal 51 10" xfId="1363"/>
    <cellStyle name="Normal 51 11" xfId="1364"/>
    <cellStyle name="Normal 51 12" xfId="1365"/>
    <cellStyle name="Normal 51 2" xfId="1366"/>
    <cellStyle name="Normal 51 3" xfId="1367"/>
    <cellStyle name="Normal 51 4" xfId="1368"/>
    <cellStyle name="Normal 51 5" xfId="1369"/>
    <cellStyle name="Normal 51 6" xfId="1370"/>
    <cellStyle name="Normal 51 7" xfId="1371"/>
    <cellStyle name="Normal 51 8" xfId="1372"/>
    <cellStyle name="Normal 51 9" xfId="1373"/>
    <cellStyle name="Normal 52" xfId="1374"/>
    <cellStyle name="Normal 52 10" xfId="1375"/>
    <cellStyle name="Normal 52 11" xfId="1376"/>
    <cellStyle name="Normal 52 12" xfId="1377"/>
    <cellStyle name="Normal 52 2" xfId="1378"/>
    <cellStyle name="Normal 52 3" xfId="1379"/>
    <cellStyle name="Normal 52 4" xfId="1380"/>
    <cellStyle name="Normal 52 5" xfId="1381"/>
    <cellStyle name="Normal 52 6" xfId="1382"/>
    <cellStyle name="Normal 52 7" xfId="1383"/>
    <cellStyle name="Normal 52 8" xfId="1384"/>
    <cellStyle name="Normal 52 9" xfId="1385"/>
    <cellStyle name="Normal 53" xfId="1386"/>
    <cellStyle name="Normal 53 10" xfId="1387"/>
    <cellStyle name="Normal 53 11" xfId="1388"/>
    <cellStyle name="Normal 53 12" xfId="1389"/>
    <cellStyle name="Normal 53 2" xfId="1390"/>
    <cellStyle name="Normal 53 3" xfId="1391"/>
    <cellStyle name="Normal 53 4" xfId="1392"/>
    <cellStyle name="Normal 53 5" xfId="1393"/>
    <cellStyle name="Normal 53 6" xfId="1394"/>
    <cellStyle name="Normal 53 7" xfId="1395"/>
    <cellStyle name="Normal 53 8" xfId="1396"/>
    <cellStyle name="Normal 53 9" xfId="1397"/>
    <cellStyle name="Normal 54" xfId="1398"/>
    <cellStyle name="Normal 54 10" xfId="1399"/>
    <cellStyle name="Normal 54 11" xfId="1400"/>
    <cellStyle name="Normal 54 12" xfId="1401"/>
    <cellStyle name="Normal 54 2" xfId="1402"/>
    <cellStyle name="Normal 54 3" xfId="1403"/>
    <cellStyle name="Normal 54 4" xfId="1404"/>
    <cellStyle name="Normal 54 5" xfId="1405"/>
    <cellStyle name="Normal 54 6" xfId="1406"/>
    <cellStyle name="Normal 54 7" xfId="1407"/>
    <cellStyle name="Normal 54 8" xfId="1408"/>
    <cellStyle name="Normal 54 9" xfId="1409"/>
    <cellStyle name="Normal 55" xfId="1410"/>
    <cellStyle name="Normal 55 10" xfId="1411"/>
    <cellStyle name="Normal 55 11" xfId="1412"/>
    <cellStyle name="Normal 55 12" xfId="1413"/>
    <cellStyle name="Normal 55 2" xfId="1414"/>
    <cellStyle name="Normal 55 3" xfId="1415"/>
    <cellStyle name="Normal 55 4" xfId="1416"/>
    <cellStyle name="Normal 55 5" xfId="1417"/>
    <cellStyle name="Normal 55 6" xfId="1418"/>
    <cellStyle name="Normal 55 7" xfId="1419"/>
    <cellStyle name="Normal 55 8" xfId="1420"/>
    <cellStyle name="Normal 55 9" xfId="1421"/>
    <cellStyle name="Normal 56" xfId="1422"/>
    <cellStyle name="Normal 56 10" xfId="1423"/>
    <cellStyle name="Normal 56 11" xfId="1424"/>
    <cellStyle name="Normal 56 12" xfId="1425"/>
    <cellStyle name="Normal 56 2" xfId="1426"/>
    <cellStyle name="Normal 56 3" xfId="1427"/>
    <cellStyle name="Normal 56 4" xfId="1428"/>
    <cellStyle name="Normal 56 5" xfId="1429"/>
    <cellStyle name="Normal 56 6" xfId="1430"/>
    <cellStyle name="Normal 56 7" xfId="1431"/>
    <cellStyle name="Normal 56 8" xfId="1432"/>
    <cellStyle name="Normal 56 9" xfId="1433"/>
    <cellStyle name="Normal 57" xfId="1434"/>
    <cellStyle name="Normal 57 10" xfId="1435"/>
    <cellStyle name="Normal 57 11" xfId="1436"/>
    <cellStyle name="Normal 57 12" xfId="1437"/>
    <cellStyle name="Normal 57 2" xfId="1438"/>
    <cellStyle name="Normal 57 3" xfId="1439"/>
    <cellStyle name="Normal 57 4" xfId="1440"/>
    <cellStyle name="Normal 57 5" xfId="1441"/>
    <cellStyle name="Normal 57 6" xfId="1442"/>
    <cellStyle name="Normal 57 7" xfId="1443"/>
    <cellStyle name="Normal 57 8" xfId="1444"/>
    <cellStyle name="Normal 57 9" xfId="1445"/>
    <cellStyle name="Normal 58" xfId="1446"/>
    <cellStyle name="Normal 58 10" xfId="1447"/>
    <cellStyle name="Normal 58 11" xfId="1448"/>
    <cellStyle name="Normal 58 12" xfId="1449"/>
    <cellStyle name="Normal 58 2" xfId="1450"/>
    <cellStyle name="Normal 58 3" xfId="1451"/>
    <cellStyle name="Normal 58 4" xfId="1452"/>
    <cellStyle name="Normal 58 5" xfId="1453"/>
    <cellStyle name="Normal 58 6" xfId="1454"/>
    <cellStyle name="Normal 58 7" xfId="1455"/>
    <cellStyle name="Normal 58 8" xfId="1456"/>
    <cellStyle name="Normal 58 9" xfId="1457"/>
    <cellStyle name="Normal 59" xfId="1458"/>
    <cellStyle name="Normal 59 10" xfId="1459"/>
    <cellStyle name="Normal 59 11" xfId="1460"/>
    <cellStyle name="Normal 59 12" xfId="1461"/>
    <cellStyle name="Normal 59 2" xfId="1462"/>
    <cellStyle name="Normal 59 3" xfId="1463"/>
    <cellStyle name="Normal 59 4" xfId="1464"/>
    <cellStyle name="Normal 59 5" xfId="1465"/>
    <cellStyle name="Normal 59 6" xfId="1466"/>
    <cellStyle name="Normal 59 7" xfId="1467"/>
    <cellStyle name="Normal 59 8" xfId="1468"/>
    <cellStyle name="Normal 59 9" xfId="1469"/>
    <cellStyle name="Normal 6" xfId="1470"/>
    <cellStyle name="Normal 60" xfId="1471"/>
    <cellStyle name="Normal 60 10" xfId="1472"/>
    <cellStyle name="Normal 60 2" xfId="1473"/>
    <cellStyle name="Normal 60 3" xfId="1474"/>
    <cellStyle name="Normal 60 4" xfId="1475"/>
    <cellStyle name="Normal 60 5" xfId="1476"/>
    <cellStyle name="Normal 60 6" xfId="1477"/>
    <cellStyle name="Normal 60 7" xfId="1478"/>
    <cellStyle name="Normal 60 8" xfId="1479"/>
    <cellStyle name="Normal 60 9" xfId="1480"/>
    <cellStyle name="Normal 61" xfId="1481"/>
    <cellStyle name="Normal 61 2" xfId="1482"/>
    <cellStyle name="Normal 62" xfId="1483"/>
    <cellStyle name="Normal 62 2" xfId="1484"/>
    <cellStyle name="Normal 63" xfId="1485"/>
    <cellStyle name="Normal 63 2" xfId="1486"/>
    <cellStyle name="Normal 64" xfId="1487"/>
    <cellStyle name="Normal 64 2" xfId="1488"/>
    <cellStyle name="Normal 65" xfId="1489"/>
    <cellStyle name="Normal 65 2" xfId="1490"/>
    <cellStyle name="Normal 66" xfId="1491"/>
    <cellStyle name="Normal 66 2" xfId="1492"/>
    <cellStyle name="Normal 67" xfId="1493"/>
    <cellStyle name="Normal 67 2" xfId="1494"/>
    <cellStyle name="Normal 68" xfId="1495"/>
    <cellStyle name="Normal 68 2" xfId="1496"/>
    <cellStyle name="Normal 7" xfId="1497"/>
    <cellStyle name="Normal 7 10" xfId="1498"/>
    <cellStyle name="Normal 7 11" xfId="1499"/>
    <cellStyle name="Normal 7 12" xfId="1500"/>
    <cellStyle name="Normal 7 13" xfId="1501"/>
    <cellStyle name="Normal 7 14" xfId="1502"/>
    <cellStyle name="Normal 7 15" xfId="1503"/>
    <cellStyle name="Normal 7 16" xfId="1504"/>
    <cellStyle name="Normal 7 17" xfId="1505"/>
    <cellStyle name="Normal 7 18" xfId="1506"/>
    <cellStyle name="Normal 7 19" xfId="1507"/>
    <cellStyle name="Normal 7 2" xfId="1508"/>
    <cellStyle name="Normal 7 20" xfId="1509"/>
    <cellStyle name="Normal 7 21" xfId="1510"/>
    <cellStyle name="Normal 7 22" xfId="1511"/>
    <cellStyle name="Normal 7 23" xfId="1512"/>
    <cellStyle name="Normal 7 24" xfId="1513"/>
    <cellStyle name="Normal 7 25" xfId="1514"/>
    <cellStyle name="Normal 7 26" xfId="1515"/>
    <cellStyle name="Normal 7 27" xfId="1516"/>
    <cellStyle name="Normal 7 28" xfId="1517"/>
    <cellStyle name="Normal 7 29" xfId="1518"/>
    <cellStyle name="Normal 7 3" xfId="1519"/>
    <cellStyle name="Normal 7 30" xfId="1520"/>
    <cellStyle name="Normal 7 31" xfId="1521"/>
    <cellStyle name="Normal 7 32" xfId="1522"/>
    <cellStyle name="Normal 7 33" xfId="1523"/>
    <cellStyle name="Normal 7 34" xfId="1524"/>
    <cellStyle name="Normal 7 35" xfId="1525"/>
    <cellStyle name="Normal 7 36" xfId="1526"/>
    <cellStyle name="Normal 7 4" xfId="1527"/>
    <cellStyle name="Normal 7 5" xfId="1528"/>
    <cellStyle name="Normal 7 6" xfId="1529"/>
    <cellStyle name="Normal 7 7" xfId="1530"/>
    <cellStyle name="Normal 7 8" xfId="1531"/>
    <cellStyle name="Normal 7 9" xfId="1532"/>
    <cellStyle name="Normal 8" xfId="1533"/>
    <cellStyle name="Normal 8 10" xfId="1534"/>
    <cellStyle name="Normal 8 11" xfId="1535"/>
    <cellStyle name="Normal 8 12" xfId="1536"/>
    <cellStyle name="Normal 8 13" xfId="1537"/>
    <cellStyle name="Normal 8 14" xfId="1538"/>
    <cellStyle name="Normal 8 15" xfId="1539"/>
    <cellStyle name="Normal 8 16" xfId="1540"/>
    <cellStyle name="Normal 8 17" xfId="1541"/>
    <cellStyle name="Normal 8 18" xfId="1542"/>
    <cellStyle name="Normal 8 19" xfId="1543"/>
    <cellStyle name="Normal 8 2" xfId="1544"/>
    <cellStyle name="Normal 8 20" xfId="1545"/>
    <cellStyle name="Normal 8 21" xfId="1546"/>
    <cellStyle name="Normal 8 22" xfId="1547"/>
    <cellStyle name="Normal 8 23" xfId="1548"/>
    <cellStyle name="Normal 8 24" xfId="1549"/>
    <cellStyle name="Normal 8 25" xfId="1550"/>
    <cellStyle name="Normal 8 26" xfId="1551"/>
    <cellStyle name="Normal 8 27" xfId="1552"/>
    <cellStyle name="Normal 8 28" xfId="1553"/>
    <cellStyle name="Normal 8 29" xfId="1554"/>
    <cellStyle name="Normal 8 3" xfId="1555"/>
    <cellStyle name="Normal 8 30" xfId="1556"/>
    <cellStyle name="Normal 8 31" xfId="1557"/>
    <cellStyle name="Normal 8 32" xfId="1558"/>
    <cellStyle name="Normal 8 33" xfId="1559"/>
    <cellStyle name="Normal 8 34" xfId="1560"/>
    <cellStyle name="Normal 8 35" xfId="1561"/>
    <cellStyle name="Normal 8 36" xfId="1562"/>
    <cellStyle name="Normal 8 4" xfId="1563"/>
    <cellStyle name="Normal 8 5" xfId="1564"/>
    <cellStyle name="Normal 8 6" xfId="1565"/>
    <cellStyle name="Normal 8 7" xfId="1566"/>
    <cellStyle name="Normal 8 8" xfId="1567"/>
    <cellStyle name="Normal 8 9" xfId="1568"/>
    <cellStyle name="Normal 9" xfId="1569"/>
    <cellStyle name="Normal 9 10" xfId="1570"/>
    <cellStyle name="Normal 9 11" xfId="1571"/>
    <cellStyle name="Normal 9 12" xfId="1572"/>
    <cellStyle name="Normal 9 13" xfId="1573"/>
    <cellStyle name="Normal 9 14" xfId="1574"/>
    <cellStyle name="Normal 9 15" xfId="1575"/>
    <cellStyle name="Normal 9 16" xfId="1576"/>
    <cellStyle name="Normal 9 17" xfId="1577"/>
    <cellStyle name="Normal 9 18" xfId="1578"/>
    <cellStyle name="Normal 9 19" xfId="1579"/>
    <cellStyle name="Normal 9 2" xfId="1580"/>
    <cellStyle name="Normal 9 20" xfId="1581"/>
    <cellStyle name="Normal 9 21" xfId="1582"/>
    <cellStyle name="Normal 9 22" xfId="1583"/>
    <cellStyle name="Normal 9 23" xfId="1584"/>
    <cellStyle name="Normal 9 24" xfId="1585"/>
    <cellStyle name="Normal 9 25" xfId="1586"/>
    <cellStyle name="Normal 9 26" xfId="1587"/>
    <cellStyle name="Normal 9 27" xfId="1588"/>
    <cellStyle name="Normal 9 28" xfId="1589"/>
    <cellStyle name="Normal 9 29" xfId="1590"/>
    <cellStyle name="Normal 9 3" xfId="1591"/>
    <cellStyle name="Normal 9 30" xfId="1592"/>
    <cellStyle name="Normal 9 31" xfId="1593"/>
    <cellStyle name="Normal 9 32" xfId="1594"/>
    <cellStyle name="Normal 9 33" xfId="1595"/>
    <cellStyle name="Normal 9 34" xfId="1596"/>
    <cellStyle name="Normal 9 35" xfId="1597"/>
    <cellStyle name="Normal 9 36" xfId="1598"/>
    <cellStyle name="Normal 9 4" xfId="1599"/>
    <cellStyle name="Normal 9 5" xfId="1600"/>
    <cellStyle name="Normal 9 6" xfId="1601"/>
    <cellStyle name="Normal 9 7" xfId="1602"/>
    <cellStyle name="Normal 9 8" xfId="1603"/>
    <cellStyle name="Normal 9 9" xfId="1604"/>
    <cellStyle name="Normal_Area Stats KPPK 2 2" xfId="1605"/>
    <cellStyle name="Normal_cocoa4-11" xfId="1606"/>
    <cellStyle name="Normal_cocoa4-12" xfId="1607"/>
    <cellStyle name="Normal_cocoa4-13" xfId="1608"/>
    <cellStyle name="Normal_cocoa4-14" xfId="1609"/>
    <cellStyle name="Normal_cocoa4-15" xfId="1610"/>
    <cellStyle name="Normal_cocoa4-2" xfId="1611"/>
    <cellStyle name="Normal_cocoa4-3" xfId="1612"/>
    <cellStyle name="Normal_cocoa4-4" xfId="1613"/>
    <cellStyle name="Normal_cocoa4-5" xfId="1614"/>
    <cellStyle name="Percent_cocoa4-14" xfId="16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hamad%20Muslimat/AppData/Local/Temp/Temp1_ANNUAL%20DATABASE.zip/3%20-%20RUBBER%20-%202201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attachments.zip/3%20-%20RUBBER%20-%202201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3-22"/>
      <sheetName val="3-23"/>
      <sheetName val="3-24"/>
      <sheetName val="3-25"/>
      <sheetName val="3-26"/>
      <sheetName val="3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51"/>
  <sheetViews>
    <sheetView tabSelected="1" view="pageBreakPreview" zoomScaleNormal="100" zoomScaleSheetLayoutView="100" workbookViewId="0">
      <selection activeCell="Z13" sqref="Z13"/>
    </sheetView>
  </sheetViews>
  <sheetFormatPr defaultColWidth="7" defaultRowHeight="14.25"/>
  <cols>
    <col min="1" max="1" width="14.6640625" style="2" customWidth="1"/>
    <col min="2" max="2" width="9.83203125" style="2" customWidth="1"/>
    <col min="3" max="3" width="16.1640625" style="2" customWidth="1"/>
    <col min="4" max="9" width="11.1640625" style="2" hidden="1" customWidth="1"/>
    <col min="10" max="10" width="13.6640625" style="2" hidden="1" customWidth="1"/>
    <col min="11" max="13" width="15" style="2" hidden="1" customWidth="1"/>
    <col min="14" max="16" width="13.83203125" style="2" hidden="1" customWidth="1"/>
    <col min="17" max="17" width="13.83203125" style="3" hidden="1" customWidth="1"/>
    <col min="18" max="18" width="13.6640625" style="3" hidden="1" customWidth="1"/>
    <col min="19" max="21" width="13.83203125" style="3" hidden="1" customWidth="1"/>
    <col min="22" max="23" width="13.6640625" style="3" hidden="1" customWidth="1"/>
    <col min="24" max="34" width="13.6640625" style="3" bestFit="1" customWidth="1"/>
    <col min="35" max="16384" width="7" style="3"/>
  </cols>
  <sheetData>
    <row r="2" spans="1:34" s="1" customFormat="1" ht="18.75" customHeight="1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</row>
    <row r="3" spans="1:34" s="1" customFormat="1" ht="18.75" customHeight="1">
      <c r="A3" s="389" t="s">
        <v>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389"/>
    </row>
    <row r="4" spans="1:34" s="1" customFormat="1" ht="18.75" customHeight="1">
      <c r="A4" s="389" t="s">
        <v>20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</row>
    <row r="5" spans="1:34" s="1" customFormat="1" ht="18.75" customHeight="1">
      <c r="A5" s="6"/>
      <c r="B5" s="7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4" s="1" customFormat="1" ht="18.75" customHeight="1">
      <c r="A6" s="384" t="s">
        <v>2</v>
      </c>
      <c r="B6" s="385"/>
      <c r="C6" s="386"/>
      <c r="D6" s="305" t="s">
        <v>3</v>
      </c>
      <c r="E6" s="306" t="s">
        <v>4</v>
      </c>
      <c r="F6" s="306" t="s">
        <v>5</v>
      </c>
      <c r="G6" s="306" t="s">
        <v>6</v>
      </c>
      <c r="H6" s="307" t="s">
        <v>7</v>
      </c>
      <c r="I6" s="307" t="s">
        <v>8</v>
      </c>
      <c r="J6" s="307" t="s">
        <v>9</v>
      </c>
      <c r="K6" s="307" t="s">
        <v>10</v>
      </c>
      <c r="L6" s="307" t="s">
        <v>11</v>
      </c>
      <c r="M6" s="307" t="s">
        <v>12</v>
      </c>
      <c r="N6" s="305">
        <v>2000</v>
      </c>
      <c r="O6" s="305">
        <v>2001</v>
      </c>
      <c r="P6" s="305">
        <v>2002</v>
      </c>
      <c r="Q6" s="305">
        <v>2003</v>
      </c>
      <c r="R6" s="305">
        <v>2004</v>
      </c>
      <c r="S6" s="305">
        <v>2005</v>
      </c>
      <c r="T6" s="305">
        <v>2006</v>
      </c>
      <c r="U6" s="305">
        <v>2007</v>
      </c>
      <c r="V6" s="305">
        <v>2008</v>
      </c>
      <c r="W6" s="305">
        <v>2009</v>
      </c>
      <c r="X6" s="305">
        <v>2010</v>
      </c>
      <c r="Y6" s="305">
        <v>2011</v>
      </c>
      <c r="Z6" s="305">
        <v>2012</v>
      </c>
      <c r="AA6" s="305">
        <v>2013</v>
      </c>
      <c r="AB6" s="305">
        <v>2014</v>
      </c>
      <c r="AC6" s="305">
        <v>2015</v>
      </c>
      <c r="AD6" s="305">
        <v>2016</v>
      </c>
      <c r="AE6" s="305">
        <v>2017</v>
      </c>
      <c r="AF6" s="305">
        <v>2018</v>
      </c>
      <c r="AG6" s="305" t="s">
        <v>245</v>
      </c>
      <c r="AH6" s="305" t="s">
        <v>255</v>
      </c>
    </row>
    <row r="7" spans="1:34" s="1" customFormat="1" ht="18.75" customHeight="1">
      <c r="A7" s="390" t="s">
        <v>184</v>
      </c>
      <c r="B7" s="396" t="s">
        <v>230</v>
      </c>
      <c r="C7" s="4" t="s">
        <v>253</v>
      </c>
      <c r="D7" s="308">
        <v>47124</v>
      </c>
      <c r="E7" s="309">
        <v>39090</v>
      </c>
      <c r="F7" s="309">
        <v>37859</v>
      </c>
      <c r="G7" s="309">
        <v>28212</v>
      </c>
      <c r="H7" s="309">
        <v>22948</v>
      </c>
      <c r="I7" s="309">
        <v>15014</v>
      </c>
      <c r="J7" s="310">
        <v>8720</v>
      </c>
      <c r="K7" s="310">
        <v>6276.36</v>
      </c>
      <c r="L7" s="310">
        <v>5556.74</v>
      </c>
      <c r="M7" s="310">
        <v>3701.66</v>
      </c>
      <c r="N7" s="310">
        <v>2514.7800000000002</v>
      </c>
      <c r="O7" s="310">
        <v>1984.03</v>
      </c>
      <c r="P7" s="310">
        <v>1475.66</v>
      </c>
      <c r="Q7" s="310">
        <v>1206.6600000000001</v>
      </c>
      <c r="R7" s="310">
        <v>455.22</v>
      </c>
      <c r="S7" s="310">
        <v>457.57</v>
      </c>
      <c r="T7" s="310">
        <v>457.57</v>
      </c>
      <c r="U7" s="310">
        <v>452.79</v>
      </c>
      <c r="V7" s="310">
        <v>386.79</v>
      </c>
      <c r="W7" s="310">
        <v>280</v>
      </c>
      <c r="X7" s="310">
        <v>224</v>
      </c>
      <c r="Y7" s="310">
        <v>139</v>
      </c>
      <c r="Z7" s="310">
        <v>139</v>
      </c>
      <c r="AA7" s="310">
        <v>224</v>
      </c>
      <c r="AB7" s="310">
        <v>232</v>
      </c>
      <c r="AC7" s="310">
        <v>232</v>
      </c>
      <c r="AD7" s="310">
        <v>232</v>
      </c>
      <c r="AE7" s="310">
        <v>232</v>
      </c>
      <c r="AF7" s="310">
        <v>232</v>
      </c>
      <c r="AG7" s="310">
        <v>232</v>
      </c>
      <c r="AH7" s="310">
        <v>232</v>
      </c>
    </row>
    <row r="8" spans="1:34" s="1" customFormat="1" ht="18.75" customHeight="1">
      <c r="A8" s="391"/>
      <c r="B8" s="397"/>
      <c r="C8" s="4" t="s">
        <v>254</v>
      </c>
      <c r="D8" s="308"/>
      <c r="E8" s="309"/>
      <c r="F8" s="309"/>
      <c r="G8" s="309"/>
      <c r="H8" s="309"/>
      <c r="I8" s="309"/>
      <c r="J8" s="310">
        <v>223</v>
      </c>
      <c r="K8" s="310">
        <v>263</v>
      </c>
      <c r="L8" s="310">
        <v>263</v>
      </c>
      <c r="M8" s="310">
        <v>263</v>
      </c>
      <c r="N8" s="310">
        <v>202</v>
      </c>
      <c r="O8" s="310">
        <v>304.39</v>
      </c>
      <c r="P8" s="310">
        <v>309.39</v>
      </c>
      <c r="Q8" s="310">
        <v>338.45</v>
      </c>
      <c r="R8" s="310">
        <v>392.05</v>
      </c>
      <c r="S8" s="310">
        <v>414.75</v>
      </c>
      <c r="T8" s="310">
        <v>318.95</v>
      </c>
      <c r="U8" s="310">
        <v>312.11</v>
      </c>
      <c r="V8" s="310">
        <v>369.62</v>
      </c>
      <c r="W8" s="310">
        <v>375.54</v>
      </c>
      <c r="X8" s="310">
        <v>367.04</v>
      </c>
      <c r="Y8" s="310">
        <v>341.24</v>
      </c>
      <c r="Z8" s="310">
        <v>307.24</v>
      </c>
      <c r="AA8" s="310">
        <v>291</v>
      </c>
      <c r="AB8" s="310">
        <v>314.35000000000002</v>
      </c>
      <c r="AC8" s="310">
        <v>421.73</v>
      </c>
      <c r="AD8" s="310">
        <v>441.53</v>
      </c>
      <c r="AE8" s="310">
        <v>450.53</v>
      </c>
      <c r="AF8" s="310">
        <v>444.83</v>
      </c>
      <c r="AG8" s="310">
        <v>451.83</v>
      </c>
      <c r="AH8" s="310">
        <v>451.83</v>
      </c>
    </row>
    <row r="9" spans="1:34" s="1" customFormat="1" ht="18.75" customHeight="1">
      <c r="A9" s="391"/>
      <c r="B9" s="397"/>
      <c r="C9" s="4" t="s">
        <v>14</v>
      </c>
      <c r="D9" s="308">
        <f>SUM(D7:D8)</f>
        <v>47124</v>
      </c>
      <c r="E9" s="309">
        <f t="shared" ref="E9:W9" si="0">SUM(E7:E8)</f>
        <v>39090</v>
      </c>
      <c r="F9" s="309">
        <f t="shared" si="0"/>
        <v>37859</v>
      </c>
      <c r="G9" s="309">
        <f t="shared" si="0"/>
        <v>28212</v>
      </c>
      <c r="H9" s="309">
        <f t="shared" si="0"/>
        <v>22948</v>
      </c>
      <c r="I9" s="309">
        <f t="shared" si="0"/>
        <v>15014</v>
      </c>
      <c r="J9" s="310">
        <f t="shared" si="0"/>
        <v>8943</v>
      </c>
      <c r="K9" s="310">
        <f t="shared" si="0"/>
        <v>6539.36</v>
      </c>
      <c r="L9" s="310">
        <f t="shared" si="0"/>
        <v>5819.74</v>
      </c>
      <c r="M9" s="310">
        <f t="shared" si="0"/>
        <v>3964.66</v>
      </c>
      <c r="N9" s="310">
        <f t="shared" si="0"/>
        <v>2716.78</v>
      </c>
      <c r="O9" s="310">
        <f t="shared" si="0"/>
        <v>2288.42</v>
      </c>
      <c r="P9" s="310">
        <f t="shared" si="0"/>
        <v>1785.0500000000002</v>
      </c>
      <c r="Q9" s="310">
        <f t="shared" si="0"/>
        <v>1545.1100000000001</v>
      </c>
      <c r="R9" s="310">
        <f t="shared" si="0"/>
        <v>847.27</v>
      </c>
      <c r="S9" s="310">
        <f t="shared" si="0"/>
        <v>872.31999999999994</v>
      </c>
      <c r="T9" s="310">
        <f t="shared" si="0"/>
        <v>776.52</v>
      </c>
      <c r="U9" s="310">
        <f t="shared" si="0"/>
        <v>764.90000000000009</v>
      </c>
      <c r="V9" s="310">
        <f t="shared" si="0"/>
        <v>756.41000000000008</v>
      </c>
      <c r="W9" s="310">
        <f t="shared" si="0"/>
        <v>655.54</v>
      </c>
      <c r="X9" s="310">
        <v>591.04</v>
      </c>
      <c r="Y9" s="310">
        <v>480.24</v>
      </c>
      <c r="Z9" s="310">
        <v>446.24</v>
      </c>
      <c r="AA9" s="310">
        <v>515</v>
      </c>
      <c r="AB9" s="310">
        <v>546.35</v>
      </c>
      <c r="AC9" s="310">
        <v>653.73</v>
      </c>
      <c r="AD9" s="310">
        <v>673.53</v>
      </c>
      <c r="AE9" s="310">
        <v>682.53</v>
      </c>
      <c r="AF9" s="310">
        <v>676.82999999999993</v>
      </c>
      <c r="AG9" s="310">
        <v>683.82999999999993</v>
      </c>
      <c r="AH9" s="310">
        <v>683.82999999999993</v>
      </c>
    </row>
    <row r="10" spans="1:34" s="1" customFormat="1" ht="18.75" customHeight="1">
      <c r="A10" s="391"/>
      <c r="B10" s="387" t="s">
        <v>185</v>
      </c>
      <c r="C10" s="388"/>
      <c r="D10" s="309">
        <v>90807</v>
      </c>
      <c r="E10" s="309">
        <v>110091</v>
      </c>
      <c r="F10" s="309">
        <v>118629</v>
      </c>
      <c r="G10" s="309">
        <v>71795</v>
      </c>
      <c r="H10" s="309">
        <v>69364</v>
      </c>
      <c r="I10" s="309">
        <v>32690</v>
      </c>
      <c r="J10" s="310">
        <v>33332</v>
      </c>
      <c r="K10" s="310">
        <v>33332</v>
      </c>
      <c r="L10" s="310">
        <v>20311</v>
      </c>
      <c r="M10" s="310">
        <v>12425</v>
      </c>
      <c r="N10" s="310">
        <v>12425</v>
      </c>
      <c r="O10" s="310">
        <v>8220</v>
      </c>
      <c r="P10" s="310">
        <v>8056</v>
      </c>
      <c r="Q10" s="310">
        <v>8058</v>
      </c>
      <c r="R10" s="310">
        <v>8058</v>
      </c>
      <c r="S10" s="310">
        <v>8058</v>
      </c>
      <c r="T10" s="310">
        <v>8120.07</v>
      </c>
      <c r="U10" s="310">
        <v>5319.8</v>
      </c>
      <c r="V10" s="310">
        <v>5810.08</v>
      </c>
      <c r="W10" s="310">
        <v>3382.49</v>
      </c>
      <c r="X10" s="310">
        <v>3696.15</v>
      </c>
      <c r="Y10" s="310">
        <v>3827.2</v>
      </c>
      <c r="Z10" s="310">
        <v>2366.39</v>
      </c>
      <c r="AA10" s="310">
        <v>2701.39</v>
      </c>
      <c r="AB10" s="310">
        <v>3276.39</v>
      </c>
      <c r="AC10" s="310">
        <v>3447.39</v>
      </c>
      <c r="AD10" s="310">
        <v>3060.58</v>
      </c>
      <c r="AE10" s="310">
        <v>3060.58</v>
      </c>
      <c r="AF10" s="310">
        <v>2137.56</v>
      </c>
      <c r="AG10" s="310">
        <v>566.72</v>
      </c>
      <c r="AH10" s="310">
        <v>581.72</v>
      </c>
    </row>
    <row r="11" spans="1:34" s="8" customFormat="1" ht="18.75" customHeight="1">
      <c r="A11" s="392"/>
      <c r="B11" s="311" t="s">
        <v>14</v>
      </c>
      <c r="C11" s="311"/>
      <c r="D11" s="312">
        <f>SUM(D9:D10)</f>
        <v>137931</v>
      </c>
      <c r="E11" s="312">
        <f t="shared" ref="E11:W11" si="1">SUM(E9:E10)</f>
        <v>149181</v>
      </c>
      <c r="F11" s="312">
        <f t="shared" si="1"/>
        <v>156488</v>
      </c>
      <c r="G11" s="312">
        <f t="shared" si="1"/>
        <v>100007</v>
      </c>
      <c r="H11" s="312">
        <f t="shared" si="1"/>
        <v>92312</v>
      </c>
      <c r="I11" s="312">
        <f t="shared" si="1"/>
        <v>47704</v>
      </c>
      <c r="J11" s="313">
        <f t="shared" si="1"/>
        <v>42275</v>
      </c>
      <c r="K11" s="313">
        <f t="shared" si="1"/>
        <v>39871.360000000001</v>
      </c>
      <c r="L11" s="313">
        <f t="shared" si="1"/>
        <v>26130.739999999998</v>
      </c>
      <c r="M11" s="313">
        <f t="shared" si="1"/>
        <v>16389.66</v>
      </c>
      <c r="N11" s="313">
        <f t="shared" si="1"/>
        <v>15141.78</v>
      </c>
      <c r="O11" s="313">
        <f t="shared" si="1"/>
        <v>10508.42</v>
      </c>
      <c r="P11" s="313">
        <f t="shared" si="1"/>
        <v>9841.0499999999993</v>
      </c>
      <c r="Q11" s="313">
        <f t="shared" si="1"/>
        <v>9603.11</v>
      </c>
      <c r="R11" s="313">
        <f t="shared" si="1"/>
        <v>8905.27</v>
      </c>
      <c r="S11" s="313">
        <f t="shared" si="1"/>
        <v>8930.32</v>
      </c>
      <c r="T11" s="313">
        <f t="shared" si="1"/>
        <v>8896.59</v>
      </c>
      <c r="U11" s="313">
        <f t="shared" si="1"/>
        <v>6084.7000000000007</v>
      </c>
      <c r="V11" s="313">
        <f t="shared" si="1"/>
        <v>6566.49</v>
      </c>
      <c r="W11" s="313">
        <f t="shared" si="1"/>
        <v>4038.0299999999997</v>
      </c>
      <c r="X11" s="313">
        <v>4287.1900000000005</v>
      </c>
      <c r="Y11" s="313">
        <v>4307.4399999999996</v>
      </c>
      <c r="Z11" s="313">
        <v>2812.63</v>
      </c>
      <c r="AA11" s="313">
        <v>3216.39</v>
      </c>
      <c r="AB11" s="313">
        <v>3822.74</v>
      </c>
      <c r="AC11" s="313">
        <v>4101.12</v>
      </c>
      <c r="AD11" s="313">
        <v>3734.1099999999997</v>
      </c>
      <c r="AE11" s="313">
        <v>3743.1099999999997</v>
      </c>
      <c r="AF11" s="313">
        <v>2814.39</v>
      </c>
      <c r="AG11" s="313">
        <v>1250.55</v>
      </c>
      <c r="AH11" s="313">
        <v>1265.55</v>
      </c>
    </row>
    <row r="12" spans="1:34" s="1" customFormat="1" ht="18.75" customHeight="1">
      <c r="A12" s="393" t="s">
        <v>15</v>
      </c>
      <c r="B12" s="396" t="s">
        <v>230</v>
      </c>
      <c r="C12" s="4" t="s">
        <v>253</v>
      </c>
      <c r="D12" s="309">
        <v>143827</v>
      </c>
      <c r="E12" s="309">
        <v>141724</v>
      </c>
      <c r="F12" s="309">
        <v>128787</v>
      </c>
      <c r="G12" s="309">
        <v>115908</v>
      </c>
      <c r="H12" s="309">
        <v>106618</v>
      </c>
      <c r="I12" s="309">
        <v>81039</v>
      </c>
      <c r="J12" s="310">
        <v>64209.599999999999</v>
      </c>
      <c r="K12" s="310">
        <v>43380.59</v>
      </c>
      <c r="L12" s="310">
        <v>30857.59</v>
      </c>
      <c r="M12" s="310">
        <v>23631.49</v>
      </c>
      <c r="N12" s="310">
        <v>19358.3</v>
      </c>
      <c r="O12" s="310">
        <v>16938.88</v>
      </c>
      <c r="P12" s="310">
        <v>14145.05</v>
      </c>
      <c r="Q12" s="310">
        <v>13113.07</v>
      </c>
      <c r="R12" s="310">
        <v>10518</v>
      </c>
      <c r="S12" s="310">
        <v>8160.13</v>
      </c>
      <c r="T12" s="310">
        <v>4818.97</v>
      </c>
      <c r="U12" s="310">
        <v>3068.02</v>
      </c>
      <c r="V12" s="310">
        <v>2518.2600000000002</v>
      </c>
      <c r="W12" s="310">
        <v>1410.56</v>
      </c>
      <c r="X12" s="310">
        <v>990.03</v>
      </c>
      <c r="Y12" s="310">
        <v>604.51</v>
      </c>
      <c r="Z12" s="310">
        <v>48</v>
      </c>
      <c r="AA12" s="310">
        <v>28</v>
      </c>
      <c r="AB12" s="310">
        <v>28</v>
      </c>
      <c r="AC12" s="310">
        <v>17</v>
      </c>
      <c r="AD12" s="310">
        <v>17</v>
      </c>
      <c r="AE12" s="310">
        <v>0</v>
      </c>
      <c r="AF12" s="310">
        <v>0</v>
      </c>
      <c r="AG12" s="310">
        <v>0</v>
      </c>
      <c r="AH12" s="310">
        <v>0</v>
      </c>
    </row>
    <row r="13" spans="1:34" s="1" customFormat="1" ht="18.75" customHeight="1">
      <c r="A13" s="394"/>
      <c r="B13" s="397"/>
      <c r="C13" s="4" t="s">
        <v>254</v>
      </c>
      <c r="D13" s="309"/>
      <c r="E13" s="309"/>
      <c r="F13" s="309"/>
      <c r="G13" s="309"/>
      <c r="H13" s="309"/>
      <c r="I13" s="309"/>
      <c r="J13" s="310">
        <v>350.4</v>
      </c>
      <c r="K13" s="310">
        <v>349.96</v>
      </c>
      <c r="L13" s="310">
        <v>367.22</v>
      </c>
      <c r="M13" s="310">
        <v>341.22</v>
      </c>
      <c r="N13" s="310">
        <v>363.22</v>
      </c>
      <c r="O13" s="310">
        <v>377.32</v>
      </c>
      <c r="P13" s="310">
        <v>271.39999999999998</v>
      </c>
      <c r="Q13" s="310">
        <v>287.2</v>
      </c>
      <c r="R13" s="310">
        <v>295.47000000000003</v>
      </c>
      <c r="S13" s="310">
        <v>315.38</v>
      </c>
      <c r="T13" s="310">
        <v>299.70999999999998</v>
      </c>
      <c r="U13" s="310">
        <v>330.51</v>
      </c>
      <c r="V13" s="310">
        <v>338.94</v>
      </c>
      <c r="W13" s="310">
        <v>334.04</v>
      </c>
      <c r="X13" s="310">
        <v>298.82</v>
      </c>
      <c r="Y13" s="310">
        <v>298.82</v>
      </c>
      <c r="Z13" s="310">
        <v>254.72</v>
      </c>
      <c r="AA13" s="310">
        <v>284</v>
      </c>
      <c r="AB13" s="310">
        <v>285</v>
      </c>
      <c r="AC13" s="310">
        <v>207.78</v>
      </c>
      <c r="AD13" s="310">
        <v>198</v>
      </c>
      <c r="AE13" s="310">
        <v>198</v>
      </c>
      <c r="AF13" s="310">
        <v>164.44</v>
      </c>
      <c r="AG13" s="310">
        <v>164.44</v>
      </c>
      <c r="AH13" s="310">
        <v>164.44</v>
      </c>
    </row>
    <row r="14" spans="1:34" s="1" customFormat="1" ht="18.75" customHeight="1">
      <c r="A14" s="394"/>
      <c r="B14" s="397"/>
      <c r="C14" s="4" t="s">
        <v>14</v>
      </c>
      <c r="D14" s="309">
        <f>SUM(D12:D13)</f>
        <v>143827</v>
      </c>
      <c r="E14" s="309">
        <f t="shared" ref="E14:W14" si="2">SUM(E12:E13)</f>
        <v>141724</v>
      </c>
      <c r="F14" s="309">
        <f t="shared" si="2"/>
        <v>128787</v>
      </c>
      <c r="G14" s="309">
        <f t="shared" si="2"/>
        <v>115908</v>
      </c>
      <c r="H14" s="309">
        <f t="shared" si="2"/>
        <v>106618</v>
      </c>
      <c r="I14" s="309">
        <f t="shared" si="2"/>
        <v>81039</v>
      </c>
      <c r="J14" s="310">
        <f t="shared" si="2"/>
        <v>64560</v>
      </c>
      <c r="K14" s="310">
        <f t="shared" si="2"/>
        <v>43730.549999999996</v>
      </c>
      <c r="L14" s="310">
        <f t="shared" si="2"/>
        <v>31224.81</v>
      </c>
      <c r="M14" s="310">
        <f t="shared" si="2"/>
        <v>23972.710000000003</v>
      </c>
      <c r="N14" s="310">
        <f t="shared" si="2"/>
        <v>19721.52</v>
      </c>
      <c r="O14" s="310">
        <f t="shared" si="2"/>
        <v>17316.2</v>
      </c>
      <c r="P14" s="310">
        <f t="shared" si="2"/>
        <v>14416.449999999999</v>
      </c>
      <c r="Q14" s="310">
        <f t="shared" si="2"/>
        <v>13400.27</v>
      </c>
      <c r="R14" s="310">
        <f t="shared" si="2"/>
        <v>10813.47</v>
      </c>
      <c r="S14" s="310">
        <f t="shared" si="2"/>
        <v>8475.51</v>
      </c>
      <c r="T14" s="310">
        <f t="shared" si="2"/>
        <v>5118.68</v>
      </c>
      <c r="U14" s="310">
        <f t="shared" si="2"/>
        <v>3398.5299999999997</v>
      </c>
      <c r="V14" s="310">
        <f t="shared" si="2"/>
        <v>2857.2000000000003</v>
      </c>
      <c r="W14" s="310">
        <f t="shared" si="2"/>
        <v>1744.6</v>
      </c>
      <c r="X14" s="310">
        <v>1288.8499999999999</v>
      </c>
      <c r="Y14" s="310">
        <v>903.32999999999993</v>
      </c>
      <c r="Z14" s="310">
        <v>302.72000000000003</v>
      </c>
      <c r="AA14" s="310">
        <v>312</v>
      </c>
      <c r="AB14" s="310">
        <v>313</v>
      </c>
      <c r="AC14" s="310">
        <v>224.78</v>
      </c>
      <c r="AD14" s="310">
        <v>215</v>
      </c>
      <c r="AE14" s="310">
        <v>198</v>
      </c>
      <c r="AF14" s="310">
        <v>164.44</v>
      </c>
      <c r="AG14" s="310">
        <v>164.44</v>
      </c>
      <c r="AH14" s="310">
        <v>164.44</v>
      </c>
    </row>
    <row r="15" spans="1:34" s="1" customFormat="1" ht="18.75" customHeight="1">
      <c r="A15" s="394"/>
      <c r="B15" s="387" t="s">
        <v>185</v>
      </c>
      <c r="C15" s="388"/>
      <c r="D15" s="309">
        <v>35821</v>
      </c>
      <c r="E15" s="309">
        <v>36543</v>
      </c>
      <c r="F15" s="309">
        <v>34528</v>
      </c>
      <c r="G15" s="309">
        <v>35208</v>
      </c>
      <c r="H15" s="309">
        <v>34073</v>
      </c>
      <c r="I15" s="309">
        <v>32652</v>
      </c>
      <c r="J15" s="310">
        <v>32652</v>
      </c>
      <c r="K15" s="310">
        <v>28947</v>
      </c>
      <c r="L15" s="310">
        <v>31973</v>
      </c>
      <c r="M15" s="310">
        <v>32091</v>
      </c>
      <c r="N15" s="310">
        <v>32088</v>
      </c>
      <c r="O15" s="310">
        <v>21324</v>
      </c>
      <c r="P15" s="310">
        <v>15440</v>
      </c>
      <c r="Q15" s="310">
        <v>13555</v>
      </c>
      <c r="R15" s="310">
        <v>13555</v>
      </c>
      <c r="S15" s="310">
        <v>13555</v>
      </c>
      <c r="T15" s="310">
        <v>13926</v>
      </c>
      <c r="U15" s="310">
        <v>14378</v>
      </c>
      <c r="V15" s="310">
        <v>6357.9</v>
      </c>
      <c r="W15" s="310">
        <v>4849.8100000000004</v>
      </c>
      <c r="X15" s="310">
        <v>5818.81</v>
      </c>
      <c r="Y15" s="310">
        <v>6079.41</v>
      </c>
      <c r="Z15" s="310">
        <v>3817.47</v>
      </c>
      <c r="AA15" s="310">
        <v>4747.47</v>
      </c>
      <c r="AB15" s="310">
        <v>5947.47</v>
      </c>
      <c r="AC15" s="310">
        <v>6847.47</v>
      </c>
      <c r="AD15" s="310">
        <v>6656.65</v>
      </c>
      <c r="AE15" s="310">
        <v>6759.65</v>
      </c>
      <c r="AF15" s="310">
        <v>5780.46</v>
      </c>
      <c r="AG15" s="310">
        <v>3130.04</v>
      </c>
      <c r="AH15" s="310">
        <v>3145.04</v>
      </c>
    </row>
    <row r="16" spans="1:34" s="8" customFormat="1" ht="18.75" customHeight="1">
      <c r="A16" s="395"/>
      <c r="B16" s="311" t="s">
        <v>14</v>
      </c>
      <c r="C16" s="311"/>
      <c r="D16" s="312">
        <f>SUM(D14:D15)</f>
        <v>179648</v>
      </c>
      <c r="E16" s="312">
        <f t="shared" ref="E16:W16" si="3">SUM(E14:E15)</f>
        <v>178267</v>
      </c>
      <c r="F16" s="312">
        <f t="shared" si="3"/>
        <v>163315</v>
      </c>
      <c r="G16" s="312">
        <f t="shared" si="3"/>
        <v>151116</v>
      </c>
      <c r="H16" s="312">
        <f t="shared" si="3"/>
        <v>140691</v>
      </c>
      <c r="I16" s="312">
        <f t="shared" si="3"/>
        <v>113691</v>
      </c>
      <c r="J16" s="313">
        <f t="shared" si="3"/>
        <v>97212</v>
      </c>
      <c r="K16" s="313">
        <f t="shared" si="3"/>
        <v>72677.549999999988</v>
      </c>
      <c r="L16" s="313">
        <f t="shared" si="3"/>
        <v>63197.81</v>
      </c>
      <c r="M16" s="313">
        <f t="shared" si="3"/>
        <v>56063.710000000006</v>
      </c>
      <c r="N16" s="313">
        <f t="shared" si="3"/>
        <v>51809.520000000004</v>
      </c>
      <c r="O16" s="313">
        <f t="shared" si="3"/>
        <v>38640.199999999997</v>
      </c>
      <c r="P16" s="313">
        <f t="shared" si="3"/>
        <v>29856.449999999997</v>
      </c>
      <c r="Q16" s="313">
        <f t="shared" si="3"/>
        <v>26955.27</v>
      </c>
      <c r="R16" s="313">
        <f t="shared" si="3"/>
        <v>24368.47</v>
      </c>
      <c r="S16" s="313">
        <f t="shared" si="3"/>
        <v>22030.510000000002</v>
      </c>
      <c r="T16" s="313">
        <f t="shared" si="3"/>
        <v>19044.68</v>
      </c>
      <c r="U16" s="313">
        <f t="shared" si="3"/>
        <v>17776.53</v>
      </c>
      <c r="V16" s="313">
        <f t="shared" si="3"/>
        <v>9215.1</v>
      </c>
      <c r="W16" s="313">
        <f t="shared" si="3"/>
        <v>6594.41</v>
      </c>
      <c r="X16" s="313">
        <v>7107.66</v>
      </c>
      <c r="Y16" s="313">
        <v>6982.74</v>
      </c>
      <c r="Z16" s="313">
        <v>4120.1899999999996</v>
      </c>
      <c r="AA16" s="313">
        <v>5059.47</v>
      </c>
      <c r="AB16" s="313">
        <v>6260.47</v>
      </c>
      <c r="AC16" s="313">
        <v>7072.25</v>
      </c>
      <c r="AD16" s="313">
        <v>6871.65</v>
      </c>
      <c r="AE16" s="313">
        <v>6957.65</v>
      </c>
      <c r="AF16" s="313">
        <v>5944.9</v>
      </c>
      <c r="AG16" s="313">
        <v>3294.48</v>
      </c>
      <c r="AH16" s="313">
        <v>3309.48</v>
      </c>
    </row>
    <row r="17" spans="1:34" s="1" customFormat="1" ht="18.75" customHeight="1">
      <c r="A17" s="393" t="s">
        <v>16</v>
      </c>
      <c r="B17" s="396" t="s">
        <v>230</v>
      </c>
      <c r="C17" s="4" t="s">
        <v>253</v>
      </c>
      <c r="D17" s="309">
        <v>2414</v>
      </c>
      <c r="E17" s="309">
        <v>2099</v>
      </c>
      <c r="F17" s="309">
        <v>1412</v>
      </c>
      <c r="G17" s="309">
        <v>1526</v>
      </c>
      <c r="H17" s="309">
        <v>666</v>
      </c>
      <c r="I17" s="309">
        <v>0</v>
      </c>
      <c r="J17" s="309">
        <v>0</v>
      </c>
      <c r="K17" s="310">
        <v>0</v>
      </c>
      <c r="L17" s="310">
        <v>0</v>
      </c>
      <c r="M17" s="310">
        <v>0</v>
      </c>
      <c r="N17" s="310">
        <v>0</v>
      </c>
      <c r="O17" s="310">
        <v>0</v>
      </c>
      <c r="P17" s="310">
        <v>0</v>
      </c>
      <c r="Q17" s="310">
        <v>0</v>
      </c>
      <c r="R17" s="310">
        <v>0</v>
      </c>
      <c r="S17" s="310">
        <v>0</v>
      </c>
      <c r="T17" s="310">
        <v>0</v>
      </c>
      <c r="U17" s="310">
        <v>0</v>
      </c>
      <c r="V17" s="310">
        <v>0</v>
      </c>
      <c r="W17" s="310">
        <v>0</v>
      </c>
      <c r="X17" s="310">
        <v>0</v>
      </c>
      <c r="Y17" s="310">
        <v>0</v>
      </c>
      <c r="Z17" s="310">
        <v>0</v>
      </c>
      <c r="AA17" s="310">
        <v>0</v>
      </c>
      <c r="AB17" s="310">
        <v>0</v>
      </c>
      <c r="AC17" s="310">
        <v>0</v>
      </c>
      <c r="AD17" s="310">
        <v>0</v>
      </c>
      <c r="AE17" s="310">
        <v>0</v>
      </c>
      <c r="AF17" s="310">
        <v>0</v>
      </c>
      <c r="AG17" s="310">
        <v>0</v>
      </c>
      <c r="AH17" s="310">
        <v>0</v>
      </c>
    </row>
    <row r="18" spans="1:34" s="1" customFormat="1" ht="18.75" customHeight="1">
      <c r="A18" s="394"/>
      <c r="B18" s="397"/>
      <c r="C18" s="4" t="s">
        <v>254</v>
      </c>
      <c r="D18" s="309"/>
      <c r="E18" s="309"/>
      <c r="F18" s="309"/>
      <c r="G18" s="309"/>
      <c r="H18" s="309"/>
      <c r="I18" s="309"/>
      <c r="J18" s="309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>
        <v>43.52</v>
      </c>
      <c r="AE18" s="310">
        <v>43.52</v>
      </c>
      <c r="AF18" s="310">
        <v>30.4</v>
      </c>
      <c r="AG18" s="310">
        <v>30.4</v>
      </c>
      <c r="AH18" s="310">
        <v>30.4</v>
      </c>
    </row>
    <row r="19" spans="1:34" s="1" customFormat="1" ht="18.75" customHeight="1">
      <c r="A19" s="394"/>
      <c r="B19" s="397"/>
      <c r="C19" s="4" t="s">
        <v>14</v>
      </c>
      <c r="D19" s="309">
        <f>SUM(D17:D18)</f>
        <v>2414</v>
      </c>
      <c r="E19" s="309">
        <f t="shared" ref="E19:W19" si="4">SUM(E17:E18)</f>
        <v>2099</v>
      </c>
      <c r="F19" s="309">
        <f t="shared" si="4"/>
        <v>1412</v>
      </c>
      <c r="G19" s="309">
        <f t="shared" si="4"/>
        <v>1526</v>
      </c>
      <c r="H19" s="309">
        <f t="shared" si="4"/>
        <v>666</v>
      </c>
      <c r="I19" s="309">
        <f t="shared" si="4"/>
        <v>0</v>
      </c>
      <c r="J19" s="309">
        <f t="shared" si="4"/>
        <v>0</v>
      </c>
      <c r="K19" s="310">
        <f t="shared" si="4"/>
        <v>0</v>
      </c>
      <c r="L19" s="310">
        <f t="shared" si="4"/>
        <v>0</v>
      </c>
      <c r="M19" s="310">
        <f t="shared" si="4"/>
        <v>0</v>
      </c>
      <c r="N19" s="310">
        <f t="shared" si="4"/>
        <v>0</v>
      </c>
      <c r="O19" s="310">
        <f t="shared" si="4"/>
        <v>0</v>
      </c>
      <c r="P19" s="310">
        <f t="shared" si="4"/>
        <v>0</v>
      </c>
      <c r="Q19" s="310">
        <f t="shared" si="4"/>
        <v>0</v>
      </c>
      <c r="R19" s="310">
        <f t="shared" si="4"/>
        <v>0</v>
      </c>
      <c r="S19" s="310">
        <f t="shared" si="4"/>
        <v>0</v>
      </c>
      <c r="T19" s="310">
        <f t="shared" si="4"/>
        <v>0</v>
      </c>
      <c r="U19" s="310">
        <f t="shared" si="4"/>
        <v>0</v>
      </c>
      <c r="V19" s="310">
        <f t="shared" si="4"/>
        <v>0</v>
      </c>
      <c r="W19" s="310">
        <f t="shared" si="4"/>
        <v>0</v>
      </c>
      <c r="X19" s="310">
        <v>0</v>
      </c>
      <c r="Y19" s="310">
        <v>0</v>
      </c>
      <c r="Z19" s="310">
        <v>0</v>
      </c>
      <c r="AA19" s="310">
        <v>0</v>
      </c>
      <c r="AB19" s="310">
        <v>0</v>
      </c>
      <c r="AC19" s="310">
        <v>0</v>
      </c>
      <c r="AD19" s="310">
        <v>43.52</v>
      </c>
      <c r="AE19" s="310">
        <v>43.52</v>
      </c>
      <c r="AF19" s="310">
        <v>30.4</v>
      </c>
      <c r="AG19" s="310">
        <v>30.4</v>
      </c>
      <c r="AH19" s="310">
        <v>30.4</v>
      </c>
    </row>
    <row r="20" spans="1:34" s="1" customFormat="1" ht="18.75" customHeight="1">
      <c r="A20" s="394"/>
      <c r="B20" s="387" t="s">
        <v>185</v>
      </c>
      <c r="C20" s="388"/>
      <c r="D20" s="309">
        <v>73472</v>
      </c>
      <c r="E20" s="309">
        <v>69403</v>
      </c>
      <c r="F20" s="309">
        <v>57325</v>
      </c>
      <c r="G20" s="309">
        <v>47346</v>
      </c>
      <c r="H20" s="309">
        <v>37670</v>
      </c>
      <c r="I20" s="309">
        <v>28732</v>
      </c>
      <c r="J20" s="309">
        <v>28732</v>
      </c>
      <c r="K20" s="310">
        <v>28350</v>
      </c>
      <c r="L20" s="310">
        <v>28350</v>
      </c>
      <c r="M20" s="310">
        <v>28350</v>
      </c>
      <c r="N20" s="310">
        <v>8814</v>
      </c>
      <c r="O20" s="310">
        <v>8814</v>
      </c>
      <c r="P20" s="310">
        <v>8934</v>
      </c>
      <c r="Q20" s="310">
        <v>8934</v>
      </c>
      <c r="R20" s="310">
        <v>8934</v>
      </c>
      <c r="S20" s="310">
        <v>3033</v>
      </c>
      <c r="T20" s="310">
        <v>3798.8</v>
      </c>
      <c r="U20" s="310">
        <v>4597.8</v>
      </c>
      <c r="V20" s="310">
        <v>5629.8</v>
      </c>
      <c r="W20" s="310">
        <v>7414.89</v>
      </c>
      <c r="X20" s="310">
        <v>8687.89</v>
      </c>
      <c r="Y20" s="310">
        <v>9556.89</v>
      </c>
      <c r="Z20" s="310">
        <v>4815.6000000000004</v>
      </c>
      <c r="AA20" s="310">
        <v>5550.6</v>
      </c>
      <c r="AB20" s="310">
        <v>6019.6</v>
      </c>
      <c r="AC20" s="310">
        <v>6948.6</v>
      </c>
      <c r="AD20" s="310">
        <v>6771.85</v>
      </c>
      <c r="AE20" s="310">
        <v>6818.85</v>
      </c>
      <c r="AF20" s="310">
        <v>6857.55</v>
      </c>
      <c r="AG20" s="310">
        <v>1292.19</v>
      </c>
      <c r="AH20" s="310">
        <v>1292.19</v>
      </c>
    </row>
    <row r="21" spans="1:34" s="8" customFormat="1" ht="18.75" customHeight="1">
      <c r="A21" s="395"/>
      <c r="B21" s="311" t="s">
        <v>14</v>
      </c>
      <c r="C21" s="311"/>
      <c r="D21" s="312">
        <f>SUM(D19:D20)</f>
        <v>75886</v>
      </c>
      <c r="E21" s="312">
        <f t="shared" ref="E21:W21" si="5">SUM(E19:E20)</f>
        <v>71502</v>
      </c>
      <c r="F21" s="312">
        <f t="shared" si="5"/>
        <v>58737</v>
      </c>
      <c r="G21" s="312">
        <f t="shared" si="5"/>
        <v>48872</v>
      </c>
      <c r="H21" s="312">
        <f t="shared" si="5"/>
        <v>38336</v>
      </c>
      <c r="I21" s="312">
        <f t="shared" si="5"/>
        <v>28732</v>
      </c>
      <c r="J21" s="312">
        <f t="shared" si="5"/>
        <v>28732</v>
      </c>
      <c r="K21" s="313">
        <f t="shared" si="5"/>
        <v>28350</v>
      </c>
      <c r="L21" s="313">
        <f t="shared" si="5"/>
        <v>28350</v>
      </c>
      <c r="M21" s="313">
        <f t="shared" si="5"/>
        <v>28350</v>
      </c>
      <c r="N21" s="313">
        <f t="shared" si="5"/>
        <v>8814</v>
      </c>
      <c r="O21" s="313">
        <f t="shared" si="5"/>
        <v>8814</v>
      </c>
      <c r="P21" s="313">
        <f t="shared" si="5"/>
        <v>8934</v>
      </c>
      <c r="Q21" s="313">
        <f t="shared" si="5"/>
        <v>8934</v>
      </c>
      <c r="R21" s="313">
        <f t="shared" si="5"/>
        <v>8934</v>
      </c>
      <c r="S21" s="313">
        <f t="shared" si="5"/>
        <v>3033</v>
      </c>
      <c r="T21" s="313">
        <f t="shared" si="5"/>
        <v>3798.8</v>
      </c>
      <c r="U21" s="313">
        <f t="shared" si="5"/>
        <v>4597.8</v>
      </c>
      <c r="V21" s="313">
        <f t="shared" si="5"/>
        <v>5629.8</v>
      </c>
      <c r="W21" s="313">
        <f t="shared" si="5"/>
        <v>7414.89</v>
      </c>
      <c r="X21" s="313">
        <v>8687.89</v>
      </c>
      <c r="Y21" s="313">
        <v>9556.89</v>
      </c>
      <c r="Z21" s="313">
        <v>4815.6000000000004</v>
      </c>
      <c r="AA21" s="313">
        <v>5550.6</v>
      </c>
      <c r="AB21" s="313">
        <v>6019.6</v>
      </c>
      <c r="AC21" s="313">
        <v>6948.6</v>
      </c>
      <c r="AD21" s="313">
        <v>6815.3700000000008</v>
      </c>
      <c r="AE21" s="313">
        <v>6862.3700000000008</v>
      </c>
      <c r="AF21" s="313">
        <v>6887.95</v>
      </c>
      <c r="AG21" s="313">
        <v>1322.5900000000001</v>
      </c>
      <c r="AH21" s="313">
        <v>1322.5900000000001</v>
      </c>
    </row>
    <row r="22" spans="1:34" s="1" customFormat="1" ht="18.75" customHeight="1">
      <c r="A22" s="393" t="s">
        <v>13</v>
      </c>
      <c r="B22" s="396" t="s">
        <v>230</v>
      </c>
      <c r="C22" s="4" t="s">
        <v>253</v>
      </c>
      <c r="D22" s="314">
        <f>D7+D12+D17</f>
        <v>193365</v>
      </c>
      <c r="E22" s="314">
        <f t="shared" ref="E22:K22" si="6">E7+E12+E17</f>
        <v>182913</v>
      </c>
      <c r="F22" s="314">
        <f t="shared" si="6"/>
        <v>168058</v>
      </c>
      <c r="G22" s="314">
        <f t="shared" si="6"/>
        <v>145646</v>
      </c>
      <c r="H22" s="314">
        <f t="shared" si="6"/>
        <v>130232</v>
      </c>
      <c r="I22" s="314">
        <f t="shared" si="6"/>
        <v>96053</v>
      </c>
      <c r="J22" s="314">
        <f t="shared" si="6"/>
        <v>72929.600000000006</v>
      </c>
      <c r="K22" s="315">
        <f t="shared" si="6"/>
        <v>49656.95</v>
      </c>
      <c r="L22" s="315">
        <v>37045</v>
      </c>
      <c r="M22" s="315">
        <f>M7+M12+M17</f>
        <v>27333.15</v>
      </c>
      <c r="N22" s="315">
        <f>N7+N12+N17</f>
        <v>21873.079999999998</v>
      </c>
      <c r="O22" s="315">
        <f t="shared" ref="O22:W22" si="7">O7+O12+O17</f>
        <v>18922.91</v>
      </c>
      <c r="P22" s="315">
        <f t="shared" si="7"/>
        <v>15620.71</v>
      </c>
      <c r="Q22" s="315">
        <f t="shared" si="7"/>
        <v>14319.73</v>
      </c>
      <c r="R22" s="315">
        <f t="shared" si="7"/>
        <v>10973.22</v>
      </c>
      <c r="S22" s="315">
        <f t="shared" si="7"/>
        <v>8617.7000000000007</v>
      </c>
      <c r="T22" s="315">
        <f t="shared" si="7"/>
        <v>5276.54</v>
      </c>
      <c r="U22" s="315">
        <f t="shared" si="7"/>
        <v>3520.81</v>
      </c>
      <c r="V22" s="315">
        <f t="shared" si="7"/>
        <v>2905.05</v>
      </c>
      <c r="W22" s="315">
        <f t="shared" si="7"/>
        <v>1690.56</v>
      </c>
      <c r="X22" s="315">
        <v>1214.03</v>
      </c>
      <c r="Y22" s="315">
        <v>743.51</v>
      </c>
      <c r="Z22" s="315">
        <v>187</v>
      </c>
      <c r="AA22" s="315">
        <v>252</v>
      </c>
      <c r="AB22" s="315">
        <v>260</v>
      </c>
      <c r="AC22" s="315">
        <v>249</v>
      </c>
      <c r="AD22" s="315">
        <v>249</v>
      </c>
      <c r="AE22" s="315">
        <v>232</v>
      </c>
      <c r="AF22" s="315">
        <v>232</v>
      </c>
      <c r="AG22" s="315">
        <v>232</v>
      </c>
      <c r="AH22" s="315">
        <v>232</v>
      </c>
    </row>
    <row r="23" spans="1:34" s="1" customFormat="1" ht="18.75" customHeight="1">
      <c r="A23" s="394"/>
      <c r="B23" s="397"/>
      <c r="C23" s="4" t="s">
        <v>254</v>
      </c>
      <c r="D23" s="309">
        <f>D8+D13+D18</f>
        <v>0</v>
      </c>
      <c r="E23" s="309">
        <f t="shared" ref="E23:W23" si="8">E8+E13+E18</f>
        <v>0</v>
      </c>
      <c r="F23" s="309">
        <f t="shared" si="8"/>
        <v>0</v>
      </c>
      <c r="G23" s="309">
        <f t="shared" si="8"/>
        <v>0</v>
      </c>
      <c r="H23" s="309">
        <f t="shared" si="8"/>
        <v>0</v>
      </c>
      <c r="I23" s="309">
        <f t="shared" si="8"/>
        <v>0</v>
      </c>
      <c r="J23" s="309">
        <f t="shared" si="8"/>
        <v>573.4</v>
      </c>
      <c r="K23" s="310">
        <f t="shared" si="8"/>
        <v>612.96</v>
      </c>
      <c r="L23" s="310">
        <f t="shared" si="8"/>
        <v>630.22</v>
      </c>
      <c r="M23" s="310">
        <f t="shared" si="8"/>
        <v>604.22</v>
      </c>
      <c r="N23" s="310">
        <f t="shared" si="8"/>
        <v>565.22</v>
      </c>
      <c r="O23" s="310">
        <f t="shared" si="8"/>
        <v>681.71</v>
      </c>
      <c r="P23" s="310">
        <f t="shared" si="8"/>
        <v>580.79</v>
      </c>
      <c r="Q23" s="310">
        <f t="shared" si="8"/>
        <v>625.65</v>
      </c>
      <c r="R23" s="310">
        <f t="shared" si="8"/>
        <v>687.52</v>
      </c>
      <c r="S23" s="310">
        <f t="shared" si="8"/>
        <v>730.13</v>
      </c>
      <c r="T23" s="310">
        <f t="shared" si="8"/>
        <v>618.66</v>
      </c>
      <c r="U23" s="310">
        <f t="shared" si="8"/>
        <v>642.62</v>
      </c>
      <c r="V23" s="310">
        <f t="shared" si="8"/>
        <v>708.56</v>
      </c>
      <c r="W23" s="310">
        <f t="shared" si="8"/>
        <v>709.58</v>
      </c>
      <c r="X23" s="310">
        <v>665.86</v>
      </c>
      <c r="Y23" s="310">
        <v>640.05999999999995</v>
      </c>
      <c r="Z23" s="310">
        <v>561.96</v>
      </c>
      <c r="AA23" s="310">
        <v>575</v>
      </c>
      <c r="AB23" s="310">
        <v>599.35</v>
      </c>
      <c r="AC23" s="310">
        <v>629.51</v>
      </c>
      <c r="AD23" s="310">
        <v>683.05</v>
      </c>
      <c r="AE23" s="310">
        <v>692.05</v>
      </c>
      <c r="AF23" s="310">
        <v>639.66999999999996</v>
      </c>
      <c r="AG23" s="310">
        <v>646.66999999999996</v>
      </c>
      <c r="AH23" s="310">
        <v>646.66999999999996</v>
      </c>
    </row>
    <row r="24" spans="1:34" s="1" customFormat="1" ht="18.75" customHeight="1">
      <c r="A24" s="394"/>
      <c r="B24" s="397"/>
      <c r="C24" s="4" t="s">
        <v>14</v>
      </c>
      <c r="D24" s="309">
        <f>D9+D14+D19</f>
        <v>193365</v>
      </c>
      <c r="E24" s="309">
        <f>E9+E14+E19</f>
        <v>182913</v>
      </c>
      <c r="F24" s="309">
        <f t="shared" ref="F24:W24" si="9">F9+F14+F19</f>
        <v>168058</v>
      </c>
      <c r="G24" s="309">
        <f t="shared" si="9"/>
        <v>145646</v>
      </c>
      <c r="H24" s="309">
        <f t="shared" si="9"/>
        <v>130232</v>
      </c>
      <c r="I24" s="309">
        <f t="shared" si="9"/>
        <v>96053</v>
      </c>
      <c r="J24" s="309">
        <f t="shared" si="9"/>
        <v>73503</v>
      </c>
      <c r="K24" s="310">
        <f t="shared" si="9"/>
        <v>50269.909999999996</v>
      </c>
      <c r="L24" s="310">
        <f t="shared" si="9"/>
        <v>37044.550000000003</v>
      </c>
      <c r="M24" s="310">
        <f t="shared" si="9"/>
        <v>27937.370000000003</v>
      </c>
      <c r="N24" s="310">
        <f t="shared" si="9"/>
        <v>22438.3</v>
      </c>
      <c r="O24" s="310">
        <f t="shared" si="9"/>
        <v>19604.620000000003</v>
      </c>
      <c r="P24" s="310">
        <f t="shared" si="9"/>
        <v>16201.5</v>
      </c>
      <c r="Q24" s="310">
        <f t="shared" si="9"/>
        <v>14945.380000000001</v>
      </c>
      <c r="R24" s="310">
        <f t="shared" si="9"/>
        <v>11660.74</v>
      </c>
      <c r="S24" s="310">
        <f t="shared" si="9"/>
        <v>9347.83</v>
      </c>
      <c r="T24" s="310">
        <f t="shared" si="9"/>
        <v>5895.2000000000007</v>
      </c>
      <c r="U24" s="310">
        <f t="shared" si="9"/>
        <v>4163.43</v>
      </c>
      <c r="V24" s="310">
        <f t="shared" si="9"/>
        <v>3613.6100000000006</v>
      </c>
      <c r="W24" s="310">
        <f t="shared" si="9"/>
        <v>2400.14</v>
      </c>
      <c r="X24" s="310">
        <v>1879.8899999999999</v>
      </c>
      <c r="Y24" s="310">
        <v>1383.57</v>
      </c>
      <c r="Z24" s="310">
        <v>748.96</v>
      </c>
      <c r="AA24" s="310">
        <v>827</v>
      </c>
      <c r="AB24" s="310">
        <v>859.35</v>
      </c>
      <c r="AC24" s="310">
        <v>878.51</v>
      </c>
      <c r="AD24" s="310">
        <v>932.05</v>
      </c>
      <c r="AE24" s="310">
        <v>924.05</v>
      </c>
      <c r="AF24" s="310">
        <v>871.67</v>
      </c>
      <c r="AG24" s="310">
        <v>878.67</v>
      </c>
      <c r="AH24" s="310">
        <v>878.67</v>
      </c>
    </row>
    <row r="25" spans="1:34" s="1" customFormat="1" ht="18.75" customHeight="1">
      <c r="A25" s="394"/>
      <c r="B25" s="387" t="s">
        <v>17</v>
      </c>
      <c r="C25" s="388"/>
      <c r="D25" s="316">
        <f>SUM(D24/D28)*100</f>
        <v>49.144142426899471</v>
      </c>
      <c r="E25" s="316">
        <f t="shared" ref="E25:W25" si="10">SUM(E24/E28)*100</f>
        <v>45.848602581777165</v>
      </c>
      <c r="F25" s="316">
        <f t="shared" si="10"/>
        <v>44.396364981243721</v>
      </c>
      <c r="G25" s="316">
        <f t="shared" si="10"/>
        <v>48.549475824597074</v>
      </c>
      <c r="H25" s="316">
        <f t="shared" si="10"/>
        <v>47.996049222559236</v>
      </c>
      <c r="I25" s="316">
        <f t="shared" si="10"/>
        <v>50.520441599562396</v>
      </c>
      <c r="J25" s="316">
        <f>SUM(J24/J28)*100</f>
        <v>43.694826387031192</v>
      </c>
      <c r="K25" s="317">
        <f t="shared" si="10"/>
        <v>35.677997792885698</v>
      </c>
      <c r="L25" s="317">
        <f t="shared" si="10"/>
        <v>31.479441240565937</v>
      </c>
      <c r="M25" s="317">
        <f t="shared" si="10"/>
        <v>27.714718267851563</v>
      </c>
      <c r="N25" s="317">
        <f t="shared" si="10"/>
        <v>29.615536399908667</v>
      </c>
      <c r="O25" s="317">
        <f t="shared" si="10"/>
        <v>33.82286722028784</v>
      </c>
      <c r="P25" s="317">
        <f t="shared" si="10"/>
        <v>33.314826809783781</v>
      </c>
      <c r="Q25" s="317">
        <f t="shared" si="10"/>
        <v>32.852490900673914</v>
      </c>
      <c r="R25" s="317">
        <f t="shared" si="10"/>
        <v>27.627018172496321</v>
      </c>
      <c r="S25" s="317">
        <f t="shared" si="10"/>
        <v>27.498607835598399</v>
      </c>
      <c r="T25" s="317">
        <f t="shared" si="10"/>
        <v>18.573367985640864</v>
      </c>
      <c r="U25" s="317">
        <f t="shared" si="10"/>
        <v>14.629556945545932</v>
      </c>
      <c r="V25" s="317">
        <f t="shared" si="10"/>
        <v>16.877045348293599</v>
      </c>
      <c r="W25" s="317">
        <f t="shared" si="10"/>
        <v>13.299141756703071</v>
      </c>
      <c r="X25" s="317">
        <v>9.3607246819906056</v>
      </c>
      <c r="Y25" s="317">
        <v>6.6367599859356741</v>
      </c>
      <c r="Z25" s="317">
        <v>6.374984891585421</v>
      </c>
      <c r="AA25" s="317">
        <v>5.9812851590356466</v>
      </c>
      <c r="AB25" s="317">
        <v>5.3366462126796508</v>
      </c>
      <c r="AC25" s="317">
        <v>4.8477621362357404</v>
      </c>
      <c r="AD25" s="317">
        <v>5.3501121913446488</v>
      </c>
      <c r="AE25" s="317">
        <v>5.2613059289545765</v>
      </c>
      <c r="AF25" s="317">
        <v>5.5707588047476744</v>
      </c>
      <c r="AG25" s="317">
        <v>14.974896124834258</v>
      </c>
      <c r="AH25" s="317">
        <v>14.898721857291585</v>
      </c>
    </row>
    <row r="26" spans="1:34" s="1" customFormat="1" ht="18.75" customHeight="1">
      <c r="A26" s="394"/>
      <c r="B26" s="398" t="s">
        <v>185</v>
      </c>
      <c r="C26" s="399"/>
      <c r="D26" s="309">
        <f>D10+D15+D20</f>
        <v>200100</v>
      </c>
      <c r="E26" s="309">
        <f t="shared" ref="E26:K26" si="11">E10+E15+E20</f>
        <v>216037</v>
      </c>
      <c r="F26" s="309">
        <f t="shared" si="11"/>
        <v>210482</v>
      </c>
      <c r="G26" s="309">
        <f t="shared" si="11"/>
        <v>154349</v>
      </c>
      <c r="H26" s="309">
        <f t="shared" si="11"/>
        <v>141107</v>
      </c>
      <c r="I26" s="309">
        <f t="shared" si="11"/>
        <v>94074</v>
      </c>
      <c r="J26" s="309">
        <f t="shared" si="11"/>
        <v>94716</v>
      </c>
      <c r="K26" s="310">
        <f t="shared" si="11"/>
        <v>90629</v>
      </c>
      <c r="L26" s="310">
        <v>80634</v>
      </c>
      <c r="M26" s="310">
        <f t="shared" ref="M26:W26" si="12">M10+M15+M20</f>
        <v>72866</v>
      </c>
      <c r="N26" s="310">
        <f t="shared" si="12"/>
        <v>53327</v>
      </c>
      <c r="O26" s="310">
        <f t="shared" si="12"/>
        <v>38358</v>
      </c>
      <c r="P26" s="310">
        <f t="shared" si="12"/>
        <v>32430</v>
      </c>
      <c r="Q26" s="310">
        <f t="shared" si="12"/>
        <v>30547</v>
      </c>
      <c r="R26" s="310">
        <f t="shared" si="12"/>
        <v>30547</v>
      </c>
      <c r="S26" s="310">
        <f t="shared" si="12"/>
        <v>24646</v>
      </c>
      <c r="T26" s="310">
        <f t="shared" si="12"/>
        <v>25844.87</v>
      </c>
      <c r="U26" s="310">
        <f t="shared" si="12"/>
        <v>24295.599999999999</v>
      </c>
      <c r="V26" s="310">
        <f t="shared" si="12"/>
        <v>17797.78</v>
      </c>
      <c r="W26" s="310">
        <f t="shared" si="12"/>
        <v>15647.189999999999</v>
      </c>
      <c r="X26" s="310">
        <v>18202.849999999999</v>
      </c>
      <c r="Y26" s="310">
        <v>19463.5</v>
      </c>
      <c r="Z26" s="310">
        <v>10999.46</v>
      </c>
      <c r="AA26" s="310">
        <v>12999.460000000001</v>
      </c>
      <c r="AB26" s="310">
        <v>15243.460000000001</v>
      </c>
      <c r="AC26" s="310">
        <v>17243.46</v>
      </c>
      <c r="AD26" s="310">
        <v>16489.080000000002</v>
      </c>
      <c r="AE26" s="310">
        <v>16639.080000000002</v>
      </c>
      <c r="AF26" s="310">
        <v>14775.57</v>
      </c>
      <c r="AG26" s="310">
        <v>4988.9500000000007</v>
      </c>
      <c r="AH26" s="310">
        <v>5018.9500000000007</v>
      </c>
    </row>
    <row r="27" spans="1:34" s="1" customFormat="1" ht="18.75" customHeight="1">
      <c r="A27" s="395"/>
      <c r="B27" s="387" t="s">
        <v>17</v>
      </c>
      <c r="C27" s="388"/>
      <c r="D27" s="318">
        <f t="shared" ref="D27:W27" si="13">(D26/D$28)*100</f>
        <v>50.855857573100529</v>
      </c>
      <c r="E27" s="318">
        <f t="shared" si="13"/>
        <v>54.151397418222835</v>
      </c>
      <c r="F27" s="318">
        <f t="shared" si="13"/>
        <v>55.603635018756272</v>
      </c>
      <c r="G27" s="318">
        <f t="shared" si="13"/>
        <v>51.450524175402926</v>
      </c>
      <c r="H27" s="318">
        <f t="shared" si="13"/>
        <v>52.003950777440764</v>
      </c>
      <c r="I27" s="318">
        <f t="shared" si="13"/>
        <v>49.479558400437604</v>
      </c>
      <c r="J27" s="318">
        <f t="shared" si="13"/>
        <v>56.305173612968808</v>
      </c>
      <c r="K27" s="319">
        <f t="shared" si="13"/>
        <v>64.322002207114309</v>
      </c>
      <c r="L27" s="319">
        <f t="shared" si="13"/>
        <v>68.520558759434081</v>
      </c>
      <c r="M27" s="319">
        <f t="shared" si="13"/>
        <v>72.285281732148434</v>
      </c>
      <c r="N27" s="319">
        <f t="shared" si="13"/>
        <v>70.384463600091323</v>
      </c>
      <c r="O27" s="319">
        <f t="shared" si="13"/>
        <v>66.177132779712167</v>
      </c>
      <c r="P27" s="319">
        <f t="shared" si="13"/>
        <v>66.685173190216219</v>
      </c>
      <c r="Q27" s="319">
        <f t="shared" si="13"/>
        <v>67.147509099326072</v>
      </c>
      <c r="R27" s="319">
        <f t="shared" si="13"/>
        <v>72.372981827503665</v>
      </c>
      <c r="S27" s="319">
        <f t="shared" si="13"/>
        <v>72.501392164401594</v>
      </c>
      <c r="T27" s="319">
        <f t="shared" si="13"/>
        <v>81.426632014359129</v>
      </c>
      <c r="U27" s="319">
        <f t="shared" si="13"/>
        <v>85.370443054454071</v>
      </c>
      <c r="V27" s="319">
        <f t="shared" si="13"/>
        <v>83.122954651706408</v>
      </c>
      <c r="W27" s="319">
        <f t="shared" si="13"/>
        <v>86.700858243296935</v>
      </c>
      <c r="X27" s="319">
        <v>90.639275318009396</v>
      </c>
      <c r="Y27" s="319">
        <v>93.363240014064345</v>
      </c>
      <c r="Z27" s="319">
        <v>93.625015108414559</v>
      </c>
      <c r="AA27" s="319">
        <v>94.018714840964364</v>
      </c>
      <c r="AB27" s="319">
        <v>94.663353787320361</v>
      </c>
      <c r="AC27" s="319">
        <v>95.152237863764242</v>
      </c>
      <c r="AD27" s="319">
        <v>94.64988780865535</v>
      </c>
      <c r="AE27" s="319">
        <v>94.73869407104543</v>
      </c>
      <c r="AF27" s="319">
        <v>94.429241195252331</v>
      </c>
      <c r="AG27" s="319">
        <v>85.025103875165755</v>
      </c>
      <c r="AH27" s="319">
        <v>85.101278142708424</v>
      </c>
    </row>
    <row r="28" spans="1:34" s="8" customFormat="1" ht="18.75" customHeight="1">
      <c r="A28" s="384" t="s">
        <v>18</v>
      </c>
      <c r="B28" s="385"/>
      <c r="C28" s="386"/>
      <c r="D28" s="312">
        <f>SUM(D21+D16+D11)</f>
        <v>393465</v>
      </c>
      <c r="E28" s="312">
        <f t="shared" ref="E28:W28" si="14">SUM(E21+E16+E11)</f>
        <v>398950</v>
      </c>
      <c r="F28" s="312">
        <f t="shared" si="14"/>
        <v>378540</v>
      </c>
      <c r="G28" s="312">
        <f t="shared" si="14"/>
        <v>299995</v>
      </c>
      <c r="H28" s="312">
        <f t="shared" si="14"/>
        <v>271339</v>
      </c>
      <c r="I28" s="312">
        <f t="shared" si="14"/>
        <v>190127</v>
      </c>
      <c r="J28" s="312">
        <f t="shared" si="14"/>
        <v>168219</v>
      </c>
      <c r="K28" s="313">
        <f t="shared" si="14"/>
        <v>140898.90999999997</v>
      </c>
      <c r="L28" s="313">
        <f t="shared" si="14"/>
        <v>117678.54999999999</v>
      </c>
      <c r="M28" s="313">
        <f t="shared" si="14"/>
        <v>100803.37000000001</v>
      </c>
      <c r="N28" s="313">
        <f t="shared" si="14"/>
        <v>75765.3</v>
      </c>
      <c r="O28" s="313">
        <f t="shared" si="14"/>
        <v>57962.619999999995</v>
      </c>
      <c r="P28" s="313">
        <f t="shared" si="14"/>
        <v>48631.5</v>
      </c>
      <c r="Q28" s="313">
        <f t="shared" si="14"/>
        <v>45492.380000000005</v>
      </c>
      <c r="R28" s="313">
        <f t="shared" si="14"/>
        <v>42207.740000000005</v>
      </c>
      <c r="S28" s="313">
        <f t="shared" si="14"/>
        <v>33993.83</v>
      </c>
      <c r="T28" s="313">
        <f t="shared" si="14"/>
        <v>31740.07</v>
      </c>
      <c r="U28" s="313">
        <f t="shared" si="14"/>
        <v>28459.03</v>
      </c>
      <c r="V28" s="313">
        <f t="shared" si="14"/>
        <v>21411.39</v>
      </c>
      <c r="W28" s="313">
        <f t="shared" si="14"/>
        <v>18047.329999999998</v>
      </c>
      <c r="X28" s="313">
        <v>20082.739999999998</v>
      </c>
      <c r="Y28" s="313">
        <v>20847.069999999996</v>
      </c>
      <c r="Z28" s="313">
        <v>11748.420000000002</v>
      </c>
      <c r="AA28" s="313">
        <v>13826.46</v>
      </c>
      <c r="AB28" s="313">
        <v>16102.81</v>
      </c>
      <c r="AC28" s="313">
        <v>18121.97</v>
      </c>
      <c r="AD28" s="313">
        <v>17421.13</v>
      </c>
      <c r="AE28" s="313">
        <v>17563.13</v>
      </c>
      <c r="AF28" s="313">
        <v>15647.239999999998</v>
      </c>
      <c r="AG28" s="313">
        <v>5867.62</v>
      </c>
      <c r="AH28" s="313">
        <v>5897.62</v>
      </c>
    </row>
    <row r="29" spans="1:34" s="1" customFormat="1" ht="18.75" customHeight="1">
      <c r="A29" s="320" t="s">
        <v>31</v>
      </c>
      <c r="B29" s="6"/>
      <c r="C29" s="6"/>
      <c r="D29" s="321"/>
      <c r="E29" s="6"/>
      <c r="F29" s="6"/>
      <c r="G29" s="6"/>
      <c r="H29" s="6"/>
      <c r="I29" s="6"/>
      <c r="J29" s="6"/>
      <c r="K29" s="6"/>
      <c r="L29" s="6"/>
      <c r="M29" s="6"/>
      <c r="N29" s="321"/>
      <c r="O29" s="321"/>
      <c r="P29" s="6"/>
      <c r="U29" s="322"/>
      <c r="V29" s="322"/>
      <c r="W29" s="322"/>
      <c r="Y29" s="323"/>
    </row>
    <row r="30" spans="1:34" s="1" customFormat="1" ht="18.75" customHeight="1">
      <c r="A30" s="6" t="s">
        <v>19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24" t="s">
        <v>48</v>
      </c>
      <c r="S30" s="325"/>
    </row>
    <row r="31" spans="1:34" s="26" customFormat="1" ht="18.75" customHeight="1">
      <c r="A31" s="6" t="s">
        <v>186</v>
      </c>
      <c r="B31" s="36"/>
      <c r="C31" s="36"/>
    </row>
    <row r="32" spans="1:34" s="1" customFormat="1" ht="18.75" customHeight="1">
      <c r="A32" s="6" t="s">
        <v>236</v>
      </c>
      <c r="B32" s="6"/>
      <c r="C32" s="6"/>
      <c r="D32" s="6"/>
      <c r="E32" s="6"/>
      <c r="F32" s="6"/>
      <c r="G32" s="6" t="s">
        <v>20</v>
      </c>
      <c r="H32" s="6"/>
      <c r="I32" s="6" t="s">
        <v>20</v>
      </c>
      <c r="J32" s="6"/>
      <c r="K32" s="6"/>
      <c r="L32" s="6"/>
      <c r="M32" s="6"/>
      <c r="N32" s="6"/>
      <c r="O32" s="326"/>
      <c r="P32" s="326"/>
    </row>
    <row r="33" spans="1:16" s="1" customFormat="1" ht="18.75" customHeight="1">
      <c r="A33" s="6" t="s">
        <v>20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2" customHeight="1"/>
    <row r="35" spans="1:16" ht="12" customHeight="1"/>
    <row r="36" spans="1:16" ht="12" customHeight="1"/>
    <row r="37" spans="1:16" ht="12" customHeight="1"/>
    <row r="38" spans="1:16" ht="12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6" ht="12" customHeight="1"/>
    <row r="40" spans="1:16" ht="12" customHeight="1"/>
    <row r="41" spans="1:16" ht="12" customHeight="1"/>
    <row r="42" spans="1:16" ht="12" customHeight="1"/>
    <row r="43" spans="1:16" ht="12" customHeight="1"/>
    <row r="44" spans="1:16" ht="12" customHeight="1"/>
    <row r="45" spans="1:16" ht="12" customHeight="1"/>
    <row r="46" spans="1:16" ht="12" customHeight="1"/>
    <row r="47" spans="1:16" ht="12" customHeight="1"/>
    <row r="48" spans="1:16" ht="12" customHeight="1"/>
    <row r="49" ht="12" customHeight="1"/>
    <row r="50" ht="12" customHeight="1"/>
    <row r="51" ht="12" customHeight="1"/>
  </sheetData>
  <mergeCells count="19">
    <mergeCell ref="B27:C27"/>
    <mergeCell ref="B25:C25"/>
    <mergeCell ref="A28:C28"/>
    <mergeCell ref="A7:A11"/>
    <mergeCell ref="A22:A27"/>
    <mergeCell ref="A17:A21"/>
    <mergeCell ref="A12:A16"/>
    <mergeCell ref="B7:B9"/>
    <mergeCell ref="B12:B14"/>
    <mergeCell ref="B17:B19"/>
    <mergeCell ref="B22:B24"/>
    <mergeCell ref="B26:C26"/>
    <mergeCell ref="B20:C20"/>
    <mergeCell ref="A6:C6"/>
    <mergeCell ref="B15:C15"/>
    <mergeCell ref="A3:AH3"/>
    <mergeCell ref="A2:AH2"/>
    <mergeCell ref="B10:C10"/>
    <mergeCell ref="A4:AG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2" firstPageNumber="0" orientation="landscape" r:id="rId1"/>
  <headerFooter alignWithMargins="0"/>
  <rowBreaks count="2" manualBreakCount="2">
    <brk id="34" max="16383" man="1"/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2"/>
  <sheetViews>
    <sheetView view="pageBreakPreview" zoomScaleNormal="100" zoomScaleSheetLayoutView="100" workbookViewId="0">
      <pane xSplit="2" ySplit="6" topLeftCell="E7" activePane="bottomRight" state="frozen"/>
      <selection activeCell="X11" sqref="X11"/>
      <selection pane="topRight" activeCell="X11" sqref="X11"/>
      <selection pane="bottomLeft" activeCell="X11" sqref="X11"/>
      <selection pane="bottomRight" activeCell="A2" sqref="A2:X2"/>
    </sheetView>
  </sheetViews>
  <sheetFormatPr defaultColWidth="9.1640625" defaultRowHeight="18" customHeight="1"/>
  <cols>
    <col min="1" max="1" width="8.1640625" style="330" customWidth="1"/>
    <col min="2" max="2" width="23" style="330" customWidth="1"/>
    <col min="3" max="3" width="11.83203125" style="330" bestFit="1" customWidth="1"/>
    <col min="4" max="4" width="15.1640625" style="330" bestFit="1" customWidth="1"/>
    <col min="5" max="5" width="11.83203125" style="330" bestFit="1" customWidth="1"/>
    <col min="6" max="6" width="15.1640625" style="330" bestFit="1" customWidth="1"/>
    <col min="7" max="7" width="11.83203125" style="330" bestFit="1" customWidth="1"/>
    <col min="8" max="8" width="15.1640625" style="330" bestFit="1" customWidth="1"/>
    <col min="9" max="9" width="11.83203125" style="330" bestFit="1" customWidth="1"/>
    <col min="10" max="10" width="15.1640625" style="330" bestFit="1" customWidth="1"/>
    <col min="11" max="11" width="11.83203125" style="330" bestFit="1" customWidth="1"/>
    <col min="12" max="12" width="15.1640625" style="330" bestFit="1" customWidth="1"/>
    <col min="13" max="13" width="12.83203125" style="330" bestFit="1" customWidth="1"/>
    <col min="14" max="14" width="15.1640625" style="330" bestFit="1" customWidth="1"/>
    <col min="15" max="15" width="11.83203125" style="330" bestFit="1" customWidth="1"/>
    <col min="16" max="16" width="15.1640625" style="330" bestFit="1" customWidth="1"/>
    <col min="17" max="17" width="11.83203125" style="330" bestFit="1" customWidth="1"/>
    <col min="18" max="18" width="15.5" style="330" bestFit="1" customWidth="1"/>
    <col min="19" max="19" width="11.83203125" style="330" bestFit="1" customWidth="1"/>
    <col min="20" max="20" width="15.5" style="330" bestFit="1" customWidth="1"/>
    <col min="21" max="21" width="11.83203125" style="330" bestFit="1" customWidth="1"/>
    <col min="22" max="22" width="15.5" style="330" bestFit="1" customWidth="1"/>
    <col min="23" max="23" width="11.83203125" style="330" bestFit="1" customWidth="1"/>
    <col min="24" max="24" width="15.5" style="330" bestFit="1" customWidth="1"/>
    <col min="25" max="16384" width="9.1640625" style="330"/>
  </cols>
  <sheetData>
    <row r="2" spans="1:28" s="332" customFormat="1" ht="18.75" customHeight="1">
      <c r="A2" s="447" t="s">
        <v>59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331"/>
      <c r="Z2" s="331"/>
      <c r="AA2" s="331"/>
      <c r="AB2" s="331"/>
    </row>
    <row r="3" spans="1:28" s="332" customFormat="1" ht="18.75" customHeight="1">
      <c r="A3" s="447" t="s">
        <v>201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331"/>
      <c r="Z3" s="331"/>
      <c r="AA3" s="331"/>
      <c r="AB3" s="331"/>
    </row>
    <row r="4" spans="1:28" s="332" customFormat="1" ht="18.7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</row>
    <row r="5" spans="1:28" s="333" customFormat="1" ht="18.75" customHeight="1">
      <c r="A5" s="451" t="s">
        <v>121</v>
      </c>
      <c r="B5" s="453" t="s">
        <v>84</v>
      </c>
      <c r="C5" s="445">
        <v>2010</v>
      </c>
      <c r="D5" s="446"/>
      <c r="E5" s="445">
        <v>2011</v>
      </c>
      <c r="F5" s="446"/>
      <c r="G5" s="445">
        <v>2012</v>
      </c>
      <c r="H5" s="446"/>
      <c r="I5" s="445">
        <v>2013</v>
      </c>
      <c r="J5" s="446"/>
      <c r="K5" s="445">
        <v>2014</v>
      </c>
      <c r="L5" s="446"/>
      <c r="M5" s="445">
        <v>2015</v>
      </c>
      <c r="N5" s="446"/>
      <c r="O5" s="445">
        <v>2016</v>
      </c>
      <c r="P5" s="446"/>
      <c r="Q5" s="445">
        <v>2017</v>
      </c>
      <c r="R5" s="446"/>
      <c r="S5" s="445">
        <v>2018</v>
      </c>
      <c r="T5" s="446"/>
      <c r="U5" s="445" t="s">
        <v>273</v>
      </c>
      <c r="V5" s="446"/>
      <c r="W5" s="445" t="s">
        <v>274</v>
      </c>
      <c r="X5" s="446"/>
    </row>
    <row r="6" spans="1:28" s="333" customFormat="1" ht="34.5" customHeight="1">
      <c r="A6" s="452"/>
      <c r="B6" s="455"/>
      <c r="C6" s="334" t="s">
        <v>122</v>
      </c>
      <c r="D6" s="334" t="s">
        <v>123</v>
      </c>
      <c r="E6" s="334" t="s">
        <v>122</v>
      </c>
      <c r="F6" s="334" t="s">
        <v>123</v>
      </c>
      <c r="G6" s="334" t="s">
        <v>122</v>
      </c>
      <c r="H6" s="334" t="s">
        <v>123</v>
      </c>
      <c r="I6" s="334" t="s">
        <v>122</v>
      </c>
      <c r="J6" s="334" t="s">
        <v>123</v>
      </c>
      <c r="K6" s="334" t="s">
        <v>122</v>
      </c>
      <c r="L6" s="334" t="s">
        <v>123</v>
      </c>
      <c r="M6" s="334" t="s">
        <v>122</v>
      </c>
      <c r="N6" s="334" t="s">
        <v>123</v>
      </c>
      <c r="O6" s="334" t="s">
        <v>122</v>
      </c>
      <c r="P6" s="334" t="s">
        <v>123</v>
      </c>
      <c r="Q6" s="334" t="s">
        <v>122</v>
      </c>
      <c r="R6" s="334" t="s">
        <v>123</v>
      </c>
      <c r="S6" s="334" t="s">
        <v>122</v>
      </c>
      <c r="T6" s="334" t="s">
        <v>123</v>
      </c>
      <c r="U6" s="334" t="s">
        <v>122</v>
      </c>
      <c r="V6" s="334" t="s">
        <v>123</v>
      </c>
      <c r="W6" s="334" t="s">
        <v>122</v>
      </c>
      <c r="X6" s="334" t="s">
        <v>123</v>
      </c>
    </row>
    <row r="7" spans="1:28" s="333" customFormat="1" ht="18.75" customHeight="1">
      <c r="A7" s="287">
        <v>1</v>
      </c>
      <c r="B7" s="335" t="s">
        <v>137</v>
      </c>
      <c r="C7" s="336">
        <v>13007.011200000001</v>
      </c>
      <c r="D7" s="336">
        <v>69714154</v>
      </c>
      <c r="E7" s="336">
        <v>11700.296</v>
      </c>
      <c r="F7" s="336">
        <v>52113072</v>
      </c>
      <c r="G7" s="336">
        <v>13668.198</v>
      </c>
      <c r="H7" s="336">
        <v>46888083</v>
      </c>
      <c r="I7" s="336">
        <v>6512.3630800000001</v>
      </c>
      <c r="J7" s="336">
        <v>48935933</v>
      </c>
      <c r="K7" s="336">
        <v>4449.28</v>
      </c>
      <c r="L7" s="336">
        <v>41259786</v>
      </c>
      <c r="M7" s="336">
        <v>5433.4620000000004</v>
      </c>
      <c r="N7" s="336">
        <v>25456027</v>
      </c>
      <c r="O7" s="336">
        <v>1786.72</v>
      </c>
      <c r="P7" s="336">
        <v>10002132</v>
      </c>
      <c r="Q7" s="336">
        <v>7283.16032</v>
      </c>
      <c r="R7" s="336">
        <v>37160133</v>
      </c>
      <c r="S7" s="336">
        <v>11573.99005</v>
      </c>
      <c r="T7" s="336">
        <v>44978585</v>
      </c>
      <c r="U7" s="336">
        <v>13291.71178</v>
      </c>
      <c r="V7" s="336">
        <v>54926580</v>
      </c>
      <c r="W7" s="336">
        <v>11245.67</v>
      </c>
      <c r="X7" s="336">
        <v>46863266</v>
      </c>
    </row>
    <row r="8" spans="1:28" s="333" customFormat="1" ht="18.75" customHeight="1">
      <c r="A8" s="287">
        <v>2</v>
      </c>
      <c r="B8" s="335" t="s">
        <v>170</v>
      </c>
      <c r="C8" s="338">
        <v>47.085149999999999</v>
      </c>
      <c r="D8" s="338">
        <v>783894</v>
      </c>
      <c r="E8" s="338">
        <v>54.106319999999997</v>
      </c>
      <c r="F8" s="338">
        <v>709850</v>
      </c>
      <c r="G8" s="338">
        <v>46.938040000000001</v>
      </c>
      <c r="H8" s="338">
        <v>1095527</v>
      </c>
      <c r="I8" s="338">
        <v>254.85279</v>
      </c>
      <c r="J8" s="338">
        <v>2004754</v>
      </c>
      <c r="K8" s="338">
        <v>71.910560000000004</v>
      </c>
      <c r="L8" s="338">
        <v>780901</v>
      </c>
      <c r="M8" s="338">
        <v>612.72219999999993</v>
      </c>
      <c r="N8" s="338">
        <v>8602723</v>
      </c>
      <c r="O8" s="338">
        <v>115.85322000000001</v>
      </c>
      <c r="P8" s="338">
        <v>1886392</v>
      </c>
      <c r="Q8" s="338">
        <v>383.36591000000004</v>
      </c>
      <c r="R8" s="338">
        <v>1801315</v>
      </c>
      <c r="S8" s="338">
        <v>3462.9174800000001</v>
      </c>
      <c r="T8" s="338">
        <v>12130701</v>
      </c>
      <c r="U8" s="338">
        <v>6953.7352699999992</v>
      </c>
      <c r="V8" s="338">
        <v>28410368</v>
      </c>
      <c r="W8" s="338">
        <v>1883.71802</v>
      </c>
      <c r="X8" s="338">
        <v>7534909</v>
      </c>
    </row>
    <row r="9" spans="1:28" s="333" customFormat="1" ht="18.75" customHeight="1">
      <c r="A9" s="287">
        <v>3</v>
      </c>
      <c r="B9" s="335" t="s">
        <v>40</v>
      </c>
      <c r="C9" s="338">
        <v>1289.02241</v>
      </c>
      <c r="D9" s="338">
        <v>3561929</v>
      </c>
      <c r="E9" s="338">
        <v>1839.5210099999999</v>
      </c>
      <c r="F9" s="338">
        <v>6065551</v>
      </c>
      <c r="G9" s="338">
        <v>1741.51514</v>
      </c>
      <c r="H9" s="338">
        <v>7252103</v>
      </c>
      <c r="I9" s="338">
        <v>1676.6338999999998</v>
      </c>
      <c r="J9" s="338">
        <v>11173125</v>
      </c>
      <c r="K9" s="338">
        <v>277.50081</v>
      </c>
      <c r="L9" s="338">
        <v>3747087</v>
      </c>
      <c r="M9" s="338">
        <v>477.05178000000001</v>
      </c>
      <c r="N9" s="338">
        <v>7280252</v>
      </c>
      <c r="O9" s="338">
        <v>1309</v>
      </c>
      <c r="P9" s="338">
        <v>17492267</v>
      </c>
      <c r="Q9" s="338">
        <v>2125.5498099999995</v>
      </c>
      <c r="R9" s="338">
        <v>20590053</v>
      </c>
      <c r="S9" s="338">
        <v>1277.85807</v>
      </c>
      <c r="T9" s="338">
        <v>14843444</v>
      </c>
      <c r="U9" s="338">
        <v>2392.9353700000001</v>
      </c>
      <c r="V9" s="338">
        <v>12675378</v>
      </c>
      <c r="W9" s="338">
        <v>1408.7484899999999</v>
      </c>
      <c r="X9" s="338">
        <v>12948260</v>
      </c>
    </row>
    <row r="10" spans="1:28" s="333" customFormat="1" ht="18.75" customHeight="1">
      <c r="A10" s="287">
        <v>4</v>
      </c>
      <c r="B10" s="335" t="s">
        <v>136</v>
      </c>
      <c r="C10" s="338">
        <v>1258.0469000000001</v>
      </c>
      <c r="D10" s="338">
        <v>5186344</v>
      </c>
      <c r="E10" s="338">
        <v>2948.7827000000002</v>
      </c>
      <c r="F10" s="338">
        <v>14746999</v>
      </c>
      <c r="G10" s="338">
        <v>2071.83727</v>
      </c>
      <c r="H10" s="338">
        <v>11269596</v>
      </c>
      <c r="I10" s="338">
        <v>1109.45676</v>
      </c>
      <c r="J10" s="338">
        <v>6026777</v>
      </c>
      <c r="K10" s="338">
        <v>456.10134999999997</v>
      </c>
      <c r="L10" s="338">
        <v>2981130</v>
      </c>
      <c r="M10" s="338">
        <v>138.07387</v>
      </c>
      <c r="N10" s="338">
        <v>1366654</v>
      </c>
      <c r="O10" s="338">
        <v>310.61740000000003</v>
      </c>
      <c r="P10" s="338">
        <v>2513814</v>
      </c>
      <c r="Q10" s="338">
        <v>673.99960999999996</v>
      </c>
      <c r="R10" s="338">
        <v>4972659</v>
      </c>
      <c r="S10" s="338">
        <v>916.60046999999997</v>
      </c>
      <c r="T10" s="338">
        <v>7902355</v>
      </c>
      <c r="U10" s="338">
        <v>875.26483999999994</v>
      </c>
      <c r="V10" s="338">
        <v>10919034</v>
      </c>
      <c r="W10" s="338">
        <v>734.57439999999986</v>
      </c>
      <c r="X10" s="338">
        <v>9376613</v>
      </c>
    </row>
    <row r="11" spans="1:28" s="333" customFormat="1" ht="18.75" customHeight="1">
      <c r="A11" s="287">
        <v>5</v>
      </c>
      <c r="B11" s="335" t="s">
        <v>164</v>
      </c>
      <c r="C11" s="338">
        <v>120.24892</v>
      </c>
      <c r="D11" s="338">
        <v>1070153</v>
      </c>
      <c r="E11" s="338">
        <v>957.22719999999993</v>
      </c>
      <c r="F11" s="338">
        <v>12077244</v>
      </c>
      <c r="G11" s="338">
        <v>915.66592000000003</v>
      </c>
      <c r="H11" s="338">
        <v>15167911</v>
      </c>
      <c r="I11" s="338">
        <v>921.61900000000003</v>
      </c>
      <c r="J11" s="338">
        <v>14343386</v>
      </c>
      <c r="K11" s="338">
        <v>699.59400000000005</v>
      </c>
      <c r="L11" s="338">
        <v>11938153</v>
      </c>
      <c r="M11" s="338">
        <v>722.11030000000005</v>
      </c>
      <c r="N11" s="338">
        <v>11398592</v>
      </c>
      <c r="O11" s="338">
        <v>438.17329999999998</v>
      </c>
      <c r="P11" s="338">
        <v>7414929</v>
      </c>
      <c r="Q11" s="338">
        <v>692.37977000000001</v>
      </c>
      <c r="R11" s="338">
        <v>11827797</v>
      </c>
      <c r="S11" s="338">
        <v>979.14029000000005</v>
      </c>
      <c r="T11" s="338">
        <v>12820244</v>
      </c>
      <c r="U11" s="338">
        <v>1237.2261600000002</v>
      </c>
      <c r="V11" s="338">
        <v>16108111</v>
      </c>
      <c r="W11" s="338">
        <v>635.12609999999995</v>
      </c>
      <c r="X11" s="338">
        <v>9144515</v>
      </c>
    </row>
    <row r="12" spans="1:28" s="333" customFormat="1" ht="18.75" customHeight="1">
      <c r="A12" s="287">
        <v>6</v>
      </c>
      <c r="B12" s="335" t="s">
        <v>162</v>
      </c>
      <c r="C12" s="338">
        <v>67.637240000000006</v>
      </c>
      <c r="D12" s="338">
        <v>757873</v>
      </c>
      <c r="E12" s="338">
        <v>462.21818000000002</v>
      </c>
      <c r="F12" s="338">
        <v>4162759</v>
      </c>
      <c r="G12" s="338">
        <v>116.7974</v>
      </c>
      <c r="H12" s="338">
        <v>1729025</v>
      </c>
      <c r="I12" s="338">
        <v>129.102</v>
      </c>
      <c r="J12" s="338">
        <v>1145818</v>
      </c>
      <c r="K12" s="338">
        <v>22.475900000000003</v>
      </c>
      <c r="L12" s="338">
        <v>266727</v>
      </c>
      <c r="M12" s="338">
        <v>615.83199999999999</v>
      </c>
      <c r="N12" s="338">
        <v>4246140</v>
      </c>
      <c r="O12" s="338">
        <v>0.77933999999999992</v>
      </c>
      <c r="P12" s="338">
        <v>27512</v>
      </c>
      <c r="Q12" s="338">
        <v>2.4814000000000003</v>
      </c>
      <c r="R12" s="338">
        <v>50455</v>
      </c>
      <c r="S12" s="338">
        <v>734.62199999999996</v>
      </c>
      <c r="T12" s="338">
        <v>5515586</v>
      </c>
      <c r="U12" s="338">
        <v>441.7294</v>
      </c>
      <c r="V12" s="338">
        <v>2983301</v>
      </c>
      <c r="W12" s="338">
        <v>368.76299999999998</v>
      </c>
      <c r="X12" s="338">
        <v>2507421</v>
      </c>
    </row>
    <row r="13" spans="1:28" ht="18.75" customHeight="1">
      <c r="A13" s="287">
        <v>7</v>
      </c>
      <c r="B13" s="335" t="s">
        <v>176</v>
      </c>
      <c r="C13" s="338">
        <v>2.5409999999999999</v>
      </c>
      <c r="D13" s="338">
        <v>51760</v>
      </c>
      <c r="E13" s="338">
        <v>0.41599999999999998</v>
      </c>
      <c r="F13" s="338">
        <v>7970</v>
      </c>
      <c r="G13" s="338">
        <v>1.254</v>
      </c>
      <c r="H13" s="338">
        <v>10137</v>
      </c>
      <c r="I13" s="338">
        <v>1.26349</v>
      </c>
      <c r="J13" s="338">
        <v>13166</v>
      </c>
      <c r="K13" s="338">
        <v>0.55898999999999999</v>
      </c>
      <c r="L13" s="338">
        <v>7470</v>
      </c>
      <c r="M13" s="338">
        <v>38.662370000000003</v>
      </c>
      <c r="N13" s="338">
        <v>427820</v>
      </c>
      <c r="O13" s="338">
        <v>9.2385999999999999</v>
      </c>
      <c r="P13" s="338">
        <v>163965</v>
      </c>
      <c r="Q13" s="338">
        <v>30.076070000000001</v>
      </c>
      <c r="R13" s="338">
        <v>430473</v>
      </c>
      <c r="S13" s="338">
        <v>59.749380000000002</v>
      </c>
      <c r="T13" s="338">
        <v>968256</v>
      </c>
      <c r="U13" s="338">
        <v>40.133069999999996</v>
      </c>
      <c r="V13" s="338">
        <v>658585</v>
      </c>
      <c r="W13" s="338">
        <v>201.01262</v>
      </c>
      <c r="X13" s="338">
        <v>2892225</v>
      </c>
    </row>
    <row r="14" spans="1:28" s="333" customFormat="1" ht="18.75" customHeight="1">
      <c r="A14" s="287">
        <v>8</v>
      </c>
      <c r="B14" s="335" t="s">
        <v>181</v>
      </c>
      <c r="C14" s="338">
        <v>0</v>
      </c>
      <c r="D14" s="338">
        <v>0</v>
      </c>
      <c r="E14" s="338">
        <v>0</v>
      </c>
      <c r="F14" s="338">
        <v>0</v>
      </c>
      <c r="G14" s="338">
        <v>0</v>
      </c>
      <c r="H14" s="338">
        <v>0</v>
      </c>
      <c r="I14" s="338">
        <v>0</v>
      </c>
      <c r="J14" s="338">
        <v>0</v>
      </c>
      <c r="K14" s="338">
        <v>0</v>
      </c>
      <c r="L14" s="338">
        <v>0</v>
      </c>
      <c r="M14" s="338">
        <v>0</v>
      </c>
      <c r="N14" s="338">
        <v>0</v>
      </c>
      <c r="O14" s="338">
        <v>60.9</v>
      </c>
      <c r="P14" s="338">
        <v>469794</v>
      </c>
      <c r="Q14" s="338">
        <v>151.69999999999999</v>
      </c>
      <c r="R14" s="338">
        <v>1442478</v>
      </c>
      <c r="S14" s="338">
        <v>181.25</v>
      </c>
      <c r="T14" s="338">
        <v>1476938</v>
      </c>
      <c r="U14" s="338">
        <v>163.125</v>
      </c>
      <c r="V14" s="338">
        <v>1391000</v>
      </c>
      <c r="W14" s="338">
        <v>143.05000000000001</v>
      </c>
      <c r="X14" s="338">
        <v>1255840</v>
      </c>
    </row>
    <row r="15" spans="1:28" s="333" customFormat="1" ht="18.75" customHeight="1">
      <c r="A15" s="287">
        <v>9</v>
      </c>
      <c r="B15" s="335" t="s">
        <v>182</v>
      </c>
      <c r="C15" s="338">
        <v>14.8188</v>
      </c>
      <c r="D15" s="338">
        <v>178050</v>
      </c>
      <c r="E15" s="338">
        <v>40.323250000000002</v>
      </c>
      <c r="F15" s="338">
        <v>527847</v>
      </c>
      <c r="G15" s="338">
        <v>60.848239999999997</v>
      </c>
      <c r="H15" s="338">
        <v>707791</v>
      </c>
      <c r="I15" s="338">
        <v>24.607110000000002</v>
      </c>
      <c r="J15" s="338">
        <v>398294</v>
      </c>
      <c r="K15" s="338">
        <v>12.612950000000001</v>
      </c>
      <c r="L15" s="338">
        <v>222335</v>
      </c>
      <c r="M15" s="338">
        <v>15.070979999999999</v>
      </c>
      <c r="N15" s="338">
        <v>307625</v>
      </c>
      <c r="O15" s="338">
        <v>37.186480000000003</v>
      </c>
      <c r="P15" s="338">
        <v>779473</v>
      </c>
      <c r="Q15" s="338">
        <v>75.560939999999988</v>
      </c>
      <c r="R15" s="338">
        <v>1702722</v>
      </c>
      <c r="S15" s="338">
        <v>51.068759999999997</v>
      </c>
      <c r="T15" s="338">
        <v>1130369</v>
      </c>
      <c r="U15" s="338">
        <v>51.680080000000004</v>
      </c>
      <c r="V15" s="338">
        <v>1118164</v>
      </c>
      <c r="W15" s="338">
        <v>137.10226</v>
      </c>
      <c r="X15" s="338">
        <v>3100468</v>
      </c>
    </row>
    <row r="16" spans="1:28" ht="18.75" customHeight="1">
      <c r="A16" s="287">
        <v>10</v>
      </c>
      <c r="B16" s="335" t="s">
        <v>180</v>
      </c>
      <c r="C16" s="338">
        <v>0</v>
      </c>
      <c r="D16" s="338">
        <v>0</v>
      </c>
      <c r="E16" s="338">
        <v>0</v>
      </c>
      <c r="F16" s="338">
        <v>0</v>
      </c>
      <c r="G16" s="338">
        <v>0</v>
      </c>
      <c r="H16" s="338">
        <v>0</v>
      </c>
      <c r="I16" s="338">
        <v>0</v>
      </c>
      <c r="J16" s="338">
        <v>0</v>
      </c>
      <c r="K16" s="338">
        <v>0</v>
      </c>
      <c r="L16" s="338">
        <v>0</v>
      </c>
      <c r="M16" s="338">
        <v>0</v>
      </c>
      <c r="N16" s="338">
        <v>0</v>
      </c>
      <c r="O16" s="338">
        <v>106.176</v>
      </c>
      <c r="P16" s="338">
        <v>1328590</v>
      </c>
      <c r="Q16" s="338">
        <v>136.608</v>
      </c>
      <c r="R16" s="338">
        <v>1758058</v>
      </c>
      <c r="S16" s="338">
        <v>125.63200000000001</v>
      </c>
      <c r="T16" s="338">
        <v>1505207</v>
      </c>
      <c r="U16" s="338">
        <v>80.703999999999994</v>
      </c>
      <c r="V16" s="338">
        <v>1005603</v>
      </c>
      <c r="W16" s="338">
        <v>100.11199999999999</v>
      </c>
      <c r="X16" s="338">
        <v>1254828</v>
      </c>
    </row>
    <row r="17" spans="1:24" s="333" customFormat="1" ht="18.75" customHeight="1">
      <c r="A17" s="287">
        <v>11</v>
      </c>
      <c r="B17" s="335" t="s">
        <v>179</v>
      </c>
      <c r="C17" s="338">
        <v>0</v>
      </c>
      <c r="D17" s="338">
        <v>0</v>
      </c>
      <c r="E17" s="338">
        <v>0</v>
      </c>
      <c r="F17" s="338">
        <v>0</v>
      </c>
      <c r="G17" s="338">
        <v>0</v>
      </c>
      <c r="H17" s="338">
        <v>0</v>
      </c>
      <c r="I17" s="338">
        <v>0</v>
      </c>
      <c r="J17" s="338">
        <v>0</v>
      </c>
      <c r="K17" s="338">
        <v>0</v>
      </c>
      <c r="L17" s="338">
        <v>0</v>
      </c>
      <c r="M17" s="338">
        <v>0</v>
      </c>
      <c r="N17" s="338">
        <v>0</v>
      </c>
      <c r="O17" s="338">
        <v>148.3296</v>
      </c>
      <c r="P17" s="338">
        <v>2427745</v>
      </c>
      <c r="Q17" s="338">
        <v>215.79839999999999</v>
      </c>
      <c r="R17" s="338">
        <v>3368803</v>
      </c>
      <c r="S17" s="338">
        <v>98.950800000000001</v>
      </c>
      <c r="T17" s="338">
        <v>1668691</v>
      </c>
      <c r="U17" s="338">
        <v>90.348799999999997</v>
      </c>
      <c r="V17" s="338">
        <v>1396680</v>
      </c>
      <c r="W17" s="338">
        <v>81.495999999999995</v>
      </c>
      <c r="X17" s="338">
        <v>1226417</v>
      </c>
    </row>
    <row r="18" spans="1:24" ht="18.75" customHeight="1">
      <c r="A18" s="287">
        <v>12</v>
      </c>
      <c r="B18" s="335" t="s">
        <v>163</v>
      </c>
      <c r="C18" s="340">
        <v>5.2706600000000003</v>
      </c>
      <c r="D18" s="340">
        <v>20304</v>
      </c>
      <c r="E18" s="340">
        <v>3.1620900000000001</v>
      </c>
      <c r="F18" s="340">
        <v>21794</v>
      </c>
      <c r="G18" s="340">
        <v>14.278559999999999</v>
      </c>
      <c r="H18" s="340">
        <v>181908</v>
      </c>
      <c r="I18" s="340">
        <v>28.834599999999998</v>
      </c>
      <c r="J18" s="340">
        <v>248348</v>
      </c>
      <c r="K18" s="340">
        <v>21.884150000000002</v>
      </c>
      <c r="L18" s="340">
        <v>226228</v>
      </c>
      <c r="M18" s="338">
        <v>40.423589999999997</v>
      </c>
      <c r="N18" s="338">
        <v>780323</v>
      </c>
      <c r="O18" s="338">
        <v>60</v>
      </c>
      <c r="P18" s="338">
        <v>1349452</v>
      </c>
      <c r="Q18" s="338">
        <v>288.94593000000003</v>
      </c>
      <c r="R18" s="338">
        <v>4558893</v>
      </c>
      <c r="S18" s="338">
        <v>493.00992000000002</v>
      </c>
      <c r="T18" s="338">
        <v>6911522</v>
      </c>
      <c r="U18" s="338">
        <v>24.788610000000002</v>
      </c>
      <c r="V18" s="338">
        <v>647336</v>
      </c>
      <c r="W18" s="338">
        <v>74.952839999999995</v>
      </c>
      <c r="X18" s="338">
        <v>868921</v>
      </c>
    </row>
    <row r="19" spans="1:24" ht="18.75" customHeight="1">
      <c r="A19" s="287">
        <v>13</v>
      </c>
      <c r="B19" s="335" t="s">
        <v>238</v>
      </c>
      <c r="C19" s="302">
        <v>9.9835999999999991</v>
      </c>
      <c r="D19" s="302">
        <v>139853</v>
      </c>
      <c r="E19" s="302">
        <v>3.75</v>
      </c>
      <c r="F19" s="302">
        <v>68096</v>
      </c>
      <c r="G19" s="302">
        <v>12.709</v>
      </c>
      <c r="H19" s="302">
        <v>235448</v>
      </c>
      <c r="I19" s="302">
        <v>5.08</v>
      </c>
      <c r="J19" s="302">
        <v>104864</v>
      </c>
      <c r="K19" s="302">
        <v>21.452000000000002</v>
      </c>
      <c r="L19" s="302">
        <v>328858</v>
      </c>
      <c r="M19" s="302">
        <v>16.411999999999999</v>
      </c>
      <c r="N19" s="302">
        <v>269664</v>
      </c>
      <c r="O19" s="302">
        <v>93.209000000000003</v>
      </c>
      <c r="P19" s="302">
        <v>955784</v>
      </c>
      <c r="Q19" s="302">
        <v>98.695999999999998</v>
      </c>
      <c r="R19" s="302">
        <v>1746986</v>
      </c>
      <c r="S19" s="302">
        <v>4.3128000000000002</v>
      </c>
      <c r="T19" s="302">
        <v>28231</v>
      </c>
      <c r="U19" s="302">
        <v>47.648000000000003</v>
      </c>
      <c r="V19" s="302">
        <v>717684</v>
      </c>
      <c r="W19" s="352">
        <v>71.552230000000009</v>
      </c>
      <c r="X19" s="352">
        <v>1020470</v>
      </c>
    </row>
    <row r="20" spans="1:24" ht="18.75" customHeight="1">
      <c r="A20" s="287">
        <v>14</v>
      </c>
      <c r="B20" s="335" t="s">
        <v>141</v>
      </c>
      <c r="C20" s="302">
        <v>1.452</v>
      </c>
      <c r="D20" s="302">
        <v>22550</v>
      </c>
      <c r="E20" s="340">
        <v>0</v>
      </c>
      <c r="F20" s="340">
        <v>0</v>
      </c>
      <c r="G20" s="340">
        <v>0</v>
      </c>
      <c r="H20" s="340">
        <v>0</v>
      </c>
      <c r="I20" s="340">
        <v>0</v>
      </c>
      <c r="J20" s="340">
        <v>0</v>
      </c>
      <c r="K20" s="340">
        <v>0</v>
      </c>
      <c r="L20" s="340">
        <v>0</v>
      </c>
      <c r="M20" s="340">
        <v>0</v>
      </c>
      <c r="N20" s="340">
        <v>0</v>
      </c>
      <c r="O20" s="340">
        <v>0</v>
      </c>
      <c r="P20" s="340">
        <v>0</v>
      </c>
      <c r="Q20" s="302">
        <v>5.4</v>
      </c>
      <c r="R20" s="302">
        <v>70882</v>
      </c>
      <c r="S20" s="302">
        <v>17.521920000000001</v>
      </c>
      <c r="T20" s="302">
        <v>90895</v>
      </c>
      <c r="U20" s="340">
        <v>0</v>
      </c>
      <c r="V20" s="340">
        <v>0</v>
      </c>
      <c r="W20" s="352">
        <v>52.2</v>
      </c>
      <c r="X20" s="352">
        <v>403334</v>
      </c>
    </row>
    <row r="21" spans="1:24" ht="18.75" customHeight="1">
      <c r="A21" s="287">
        <v>15</v>
      </c>
      <c r="B21" s="335" t="s">
        <v>139</v>
      </c>
      <c r="C21" s="302">
        <v>11.251200000000001</v>
      </c>
      <c r="D21" s="302">
        <v>192246</v>
      </c>
      <c r="E21" s="302">
        <v>3.1171199999999999</v>
      </c>
      <c r="F21" s="302">
        <v>53210</v>
      </c>
      <c r="G21" s="302">
        <v>8.3535199999999996</v>
      </c>
      <c r="H21" s="302">
        <v>143946</v>
      </c>
      <c r="I21" s="302">
        <v>27.771999999999998</v>
      </c>
      <c r="J21" s="302">
        <v>318028</v>
      </c>
      <c r="K21" s="302">
        <v>5.0291600000000001</v>
      </c>
      <c r="L21" s="302">
        <v>62251</v>
      </c>
      <c r="M21" s="340">
        <v>0</v>
      </c>
      <c r="N21" s="340">
        <v>0</v>
      </c>
      <c r="O21" s="302">
        <v>1.5</v>
      </c>
      <c r="P21" s="302">
        <v>28090</v>
      </c>
      <c r="Q21" s="302">
        <v>57.33</v>
      </c>
      <c r="R21" s="302">
        <v>944393</v>
      </c>
      <c r="S21" s="302">
        <v>2.016</v>
      </c>
      <c r="T21" s="302">
        <v>36269</v>
      </c>
      <c r="U21" s="302">
        <v>1.1956800000000001</v>
      </c>
      <c r="V21" s="302">
        <v>43774</v>
      </c>
      <c r="W21" s="352">
        <v>35.664240000000007</v>
      </c>
      <c r="X21" s="352">
        <v>521109</v>
      </c>
    </row>
    <row r="22" spans="1:24" ht="18.75" customHeight="1">
      <c r="A22" s="287">
        <v>16</v>
      </c>
      <c r="B22" s="335" t="s">
        <v>175</v>
      </c>
      <c r="C22" s="340">
        <v>0</v>
      </c>
      <c r="D22" s="340">
        <v>0</v>
      </c>
      <c r="E22" s="340">
        <v>0</v>
      </c>
      <c r="F22" s="340">
        <v>0</v>
      </c>
      <c r="G22" s="340">
        <v>0</v>
      </c>
      <c r="H22" s="340">
        <v>0</v>
      </c>
      <c r="I22" s="340">
        <v>0.85492000000000001</v>
      </c>
      <c r="J22" s="340">
        <v>7124</v>
      </c>
      <c r="K22" s="340">
        <v>97.192359999999994</v>
      </c>
      <c r="L22" s="340">
        <v>638928</v>
      </c>
      <c r="M22" s="340">
        <v>52.401519999999998</v>
      </c>
      <c r="N22" s="340">
        <v>559505</v>
      </c>
      <c r="O22" s="340">
        <v>26.06814</v>
      </c>
      <c r="P22" s="340">
        <v>254544</v>
      </c>
      <c r="Q22" s="340">
        <v>70.656300000000002</v>
      </c>
      <c r="R22" s="340">
        <v>754577</v>
      </c>
      <c r="S22" s="340">
        <v>30.26399</v>
      </c>
      <c r="T22" s="340">
        <v>399576</v>
      </c>
      <c r="U22" s="340">
        <v>37.132510000000003</v>
      </c>
      <c r="V22" s="340">
        <v>565215</v>
      </c>
      <c r="W22" s="338">
        <v>34.200420000000001</v>
      </c>
      <c r="X22" s="338">
        <v>640406</v>
      </c>
    </row>
    <row r="23" spans="1:24" ht="18.75" customHeight="1">
      <c r="A23" s="287">
        <v>17</v>
      </c>
      <c r="B23" s="335" t="s">
        <v>183</v>
      </c>
      <c r="C23" s="340">
        <v>0</v>
      </c>
      <c r="D23" s="340">
        <v>0</v>
      </c>
      <c r="E23" s="340">
        <v>0</v>
      </c>
      <c r="F23" s="340">
        <v>0</v>
      </c>
      <c r="G23" s="340">
        <v>0</v>
      </c>
      <c r="H23" s="340">
        <v>0</v>
      </c>
      <c r="I23" s="340">
        <v>0</v>
      </c>
      <c r="J23" s="340">
        <v>0</v>
      </c>
      <c r="K23" s="340">
        <v>0</v>
      </c>
      <c r="L23" s="340">
        <v>0</v>
      </c>
      <c r="M23" s="340">
        <v>0</v>
      </c>
      <c r="N23" s="340">
        <v>0</v>
      </c>
      <c r="O23" s="340">
        <v>33.432499999999997</v>
      </c>
      <c r="P23" s="340">
        <v>268984</v>
      </c>
      <c r="Q23" s="340">
        <v>27.05</v>
      </c>
      <c r="R23" s="340">
        <v>244326</v>
      </c>
      <c r="S23" s="340">
        <v>35.76</v>
      </c>
      <c r="T23" s="340">
        <v>298397</v>
      </c>
      <c r="U23" s="340">
        <v>13.57</v>
      </c>
      <c r="V23" s="340">
        <v>114558</v>
      </c>
      <c r="W23" s="338">
        <v>27.125</v>
      </c>
      <c r="X23" s="338">
        <v>227938</v>
      </c>
    </row>
    <row r="24" spans="1:24" s="333" customFormat="1" ht="18.75" customHeight="1">
      <c r="A24" s="287">
        <v>18</v>
      </c>
      <c r="B24" s="335" t="s">
        <v>198</v>
      </c>
      <c r="C24" s="340">
        <v>26.0717</v>
      </c>
      <c r="D24" s="340">
        <v>387641</v>
      </c>
      <c r="E24" s="340">
        <v>0</v>
      </c>
      <c r="F24" s="340">
        <v>0</v>
      </c>
      <c r="G24" s="340">
        <v>10.762</v>
      </c>
      <c r="H24" s="340">
        <v>102411</v>
      </c>
      <c r="I24" s="340">
        <v>7.1580000000000004</v>
      </c>
      <c r="J24" s="340">
        <v>106799</v>
      </c>
      <c r="K24" s="340">
        <v>17.035349999999998</v>
      </c>
      <c r="L24" s="340">
        <v>261829</v>
      </c>
      <c r="M24" s="340">
        <v>44.766150000000003</v>
      </c>
      <c r="N24" s="340">
        <v>698489</v>
      </c>
      <c r="O24" s="340">
        <v>106.10435000000001</v>
      </c>
      <c r="P24" s="340">
        <v>1927837</v>
      </c>
      <c r="Q24" s="340">
        <v>25.642900000000001</v>
      </c>
      <c r="R24" s="340">
        <v>448027</v>
      </c>
      <c r="S24" s="340">
        <v>42.387749999999997</v>
      </c>
      <c r="T24" s="340">
        <v>893283</v>
      </c>
      <c r="U24" s="340">
        <v>86.192300000000003</v>
      </c>
      <c r="V24" s="340">
        <v>1362760</v>
      </c>
      <c r="W24" s="338">
        <v>27.036000000000001</v>
      </c>
      <c r="X24" s="338">
        <v>473037</v>
      </c>
    </row>
    <row r="25" spans="1:24" ht="18" customHeight="1">
      <c r="A25" s="287">
        <v>19</v>
      </c>
      <c r="B25" s="330" t="s">
        <v>271</v>
      </c>
      <c r="C25" s="302">
        <v>10.11092</v>
      </c>
      <c r="D25" s="302">
        <v>99687</v>
      </c>
      <c r="E25" s="302">
        <v>14.2041</v>
      </c>
      <c r="F25" s="302">
        <v>165064</v>
      </c>
      <c r="G25" s="302">
        <v>38.620060000000002</v>
      </c>
      <c r="H25" s="302">
        <v>218182</v>
      </c>
      <c r="I25" s="302">
        <v>55.981310000000001</v>
      </c>
      <c r="J25" s="302">
        <v>635629</v>
      </c>
      <c r="K25" s="302">
        <v>35.047759999999997</v>
      </c>
      <c r="L25" s="302">
        <v>284515</v>
      </c>
      <c r="M25" s="302">
        <v>35.675269999999998</v>
      </c>
      <c r="N25" s="302">
        <v>649317</v>
      </c>
      <c r="O25" s="302">
        <v>55.189109999999999</v>
      </c>
      <c r="P25" s="302">
        <v>561336</v>
      </c>
      <c r="Q25" s="302">
        <v>34.683070000000001</v>
      </c>
      <c r="R25" s="302">
        <v>408543</v>
      </c>
      <c r="S25" s="302">
        <v>9.3469899999999999</v>
      </c>
      <c r="T25" s="302">
        <v>119733</v>
      </c>
      <c r="U25" s="302">
        <v>13.21707</v>
      </c>
      <c r="V25" s="302">
        <v>244087</v>
      </c>
      <c r="W25" s="340">
        <v>24.574000000000002</v>
      </c>
      <c r="X25" s="340">
        <v>346963</v>
      </c>
    </row>
    <row r="26" spans="1:24" ht="18.75" customHeight="1">
      <c r="A26" s="287">
        <v>20</v>
      </c>
      <c r="B26" s="335" t="s">
        <v>243</v>
      </c>
      <c r="C26" s="340">
        <v>0</v>
      </c>
      <c r="D26" s="340">
        <v>0</v>
      </c>
      <c r="E26" s="340">
        <v>0</v>
      </c>
      <c r="F26" s="340">
        <v>0</v>
      </c>
      <c r="G26" s="340">
        <v>0</v>
      </c>
      <c r="H26" s="340">
        <v>0</v>
      </c>
      <c r="I26" s="340">
        <v>0</v>
      </c>
      <c r="J26" s="340">
        <v>0</v>
      </c>
      <c r="K26" s="340">
        <v>0</v>
      </c>
      <c r="L26" s="340">
        <v>0</v>
      </c>
      <c r="M26" s="340">
        <v>6.1980000000000004</v>
      </c>
      <c r="N26" s="340">
        <v>108718</v>
      </c>
      <c r="O26" s="340">
        <v>0.8</v>
      </c>
      <c r="P26" s="340">
        <v>6988</v>
      </c>
      <c r="Q26" s="340">
        <v>34.24</v>
      </c>
      <c r="R26" s="340">
        <v>536518</v>
      </c>
      <c r="S26" s="340">
        <v>57.088000000000001</v>
      </c>
      <c r="T26" s="340">
        <v>802144</v>
      </c>
      <c r="U26" s="340">
        <v>41.183999999999997</v>
      </c>
      <c r="V26" s="340">
        <v>759966</v>
      </c>
      <c r="W26" s="338">
        <v>23.808</v>
      </c>
      <c r="X26" s="338">
        <v>414522</v>
      </c>
    </row>
    <row r="27" spans="1:24" ht="18.75" customHeight="1">
      <c r="A27" s="443" t="s">
        <v>33</v>
      </c>
      <c r="B27" s="456"/>
      <c r="C27" s="344">
        <v>223.34371000000101</v>
      </c>
      <c r="D27" s="344">
        <v>3464955</v>
      </c>
      <c r="E27" s="345">
        <v>214.22793999999703</v>
      </c>
      <c r="F27" s="345">
        <v>2803052</v>
      </c>
      <c r="G27" s="345">
        <v>118.45101999999679</v>
      </c>
      <c r="H27" s="345">
        <v>1798751</v>
      </c>
      <c r="I27" s="345">
        <v>564.149999999996</v>
      </c>
      <c r="J27" s="345">
        <v>5084755</v>
      </c>
      <c r="K27" s="345">
        <v>273.31784999999763</v>
      </c>
      <c r="L27" s="345">
        <v>2693224</v>
      </c>
      <c r="M27" s="345">
        <v>546.97433999999885</v>
      </c>
      <c r="N27" s="345">
        <v>9221478</v>
      </c>
      <c r="O27" s="345">
        <v>1054.6711999999989</v>
      </c>
      <c r="P27" s="345">
        <v>16885909</v>
      </c>
      <c r="Q27" s="345">
        <v>951.11462000000211</v>
      </c>
      <c r="R27" s="345">
        <v>13708354</v>
      </c>
      <c r="S27" s="345">
        <v>313.37687000000369</v>
      </c>
      <c r="T27" s="345">
        <v>5158850</v>
      </c>
      <c r="U27" s="345">
        <v>164.6217500000057</v>
      </c>
      <c r="V27" s="345">
        <v>3237647</v>
      </c>
      <c r="W27" s="345">
        <v>140.82693999999998</v>
      </c>
      <c r="X27" s="345">
        <v>2791162</v>
      </c>
    </row>
    <row r="28" spans="1:24" s="333" customFormat="1" ht="18.75" customHeight="1">
      <c r="A28" s="445" t="s">
        <v>14</v>
      </c>
      <c r="B28" s="450"/>
      <c r="C28" s="346">
        <v>16093.895409999999</v>
      </c>
      <c r="D28" s="346">
        <v>85631393</v>
      </c>
      <c r="E28" s="346">
        <v>18241.351910000001</v>
      </c>
      <c r="F28" s="346">
        <v>93522508</v>
      </c>
      <c r="G28" s="346">
        <v>18826.228169999995</v>
      </c>
      <c r="H28" s="346">
        <v>86800819</v>
      </c>
      <c r="I28" s="346">
        <v>11319.728959999999</v>
      </c>
      <c r="J28" s="346">
        <v>90546800</v>
      </c>
      <c r="K28" s="346">
        <v>6460.9931899999992</v>
      </c>
      <c r="L28" s="346">
        <v>65699422</v>
      </c>
      <c r="M28" s="346">
        <v>8795.8363700000009</v>
      </c>
      <c r="N28" s="346">
        <v>71373327</v>
      </c>
      <c r="O28" s="346">
        <v>5754</v>
      </c>
      <c r="P28" s="346">
        <v>66745537</v>
      </c>
      <c r="Q28" s="353">
        <f t="shared" ref="Q28:X28" si="0">SUM(Q7:Q27)</f>
        <v>13364.439050000001</v>
      </c>
      <c r="R28" s="353">
        <f t="shared" si="0"/>
        <v>108526445</v>
      </c>
      <c r="S28" s="353">
        <f t="shared" si="0"/>
        <v>20466.863539999998</v>
      </c>
      <c r="T28" s="353">
        <f t="shared" si="0"/>
        <v>119679276</v>
      </c>
      <c r="U28" s="353">
        <f t="shared" si="0"/>
        <v>26048.143690000001</v>
      </c>
      <c r="V28" s="353">
        <f t="shared" si="0"/>
        <v>139285831</v>
      </c>
      <c r="W28" s="353">
        <f t="shared" si="0"/>
        <v>17451.312560000002</v>
      </c>
      <c r="X28" s="353">
        <f t="shared" si="0"/>
        <v>105812624</v>
      </c>
    </row>
    <row r="29" spans="1:24" ht="18.75" customHeight="1">
      <c r="A29" s="347" t="s">
        <v>31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</row>
    <row r="30" spans="1:24" ht="18.75" customHeight="1">
      <c r="A30" s="85" t="s">
        <v>19</v>
      </c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</row>
    <row r="31" spans="1:24" ht="18.75" customHeight="1">
      <c r="A31" s="244" t="s">
        <v>275</v>
      </c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</row>
    <row r="32" spans="1:24" ht="18" customHeight="1">
      <c r="A32" s="245" t="s">
        <v>276</v>
      </c>
    </row>
  </sheetData>
  <mergeCells count="17">
    <mergeCell ref="U5:V5"/>
    <mergeCell ref="W5:X5"/>
    <mergeCell ref="A3:X3"/>
    <mergeCell ref="A2:X2"/>
    <mergeCell ref="G5:H5"/>
    <mergeCell ref="I5:J5"/>
    <mergeCell ref="K5:L5"/>
    <mergeCell ref="M5:N5"/>
    <mergeCell ref="O5:P5"/>
    <mergeCell ref="Q5:R5"/>
    <mergeCell ref="S5:T5"/>
    <mergeCell ref="A28:B28"/>
    <mergeCell ref="A5:A6"/>
    <mergeCell ref="B5:B6"/>
    <mergeCell ref="C5:D5"/>
    <mergeCell ref="E5:F5"/>
    <mergeCell ref="A27:B2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1"/>
  <sheetViews>
    <sheetView view="pageBreakPreview" zoomScaleNormal="100" zoomScaleSheetLayoutView="100" workbookViewId="0">
      <pane xSplit="2" ySplit="6" topLeftCell="I7" activePane="bottomRight" state="frozen"/>
      <selection activeCell="X11" sqref="X11"/>
      <selection pane="topRight" activeCell="X11" sqref="X11"/>
      <selection pane="bottomLeft" activeCell="X11" sqref="X11"/>
      <selection pane="bottomRight" activeCell="A2" sqref="A2:X2"/>
    </sheetView>
  </sheetViews>
  <sheetFormatPr defaultColWidth="9.1640625" defaultRowHeight="18.75" customHeight="1"/>
  <cols>
    <col min="1" max="1" width="10.5" style="330" customWidth="1"/>
    <col min="2" max="2" width="25.5" style="330" customWidth="1"/>
    <col min="3" max="3" width="12" style="330" bestFit="1" customWidth="1"/>
    <col min="4" max="4" width="19.5" style="330" bestFit="1" customWidth="1"/>
    <col min="5" max="5" width="13.33203125" style="330" bestFit="1" customWidth="1"/>
    <col min="6" max="6" width="19.5" style="330" bestFit="1" customWidth="1"/>
    <col min="7" max="7" width="13.33203125" style="330" bestFit="1" customWidth="1"/>
    <col min="8" max="8" width="19.5" style="330" bestFit="1" customWidth="1"/>
    <col min="9" max="9" width="13.33203125" style="330" bestFit="1" customWidth="1"/>
    <col min="10" max="10" width="19.5" style="330" bestFit="1" customWidth="1"/>
    <col min="11" max="11" width="13.33203125" style="330" bestFit="1" customWidth="1"/>
    <col min="12" max="12" width="17.6640625" style="330" bestFit="1" customWidth="1"/>
    <col min="13" max="13" width="13.33203125" style="330" bestFit="1" customWidth="1"/>
    <col min="14" max="14" width="17.6640625" style="330" bestFit="1" customWidth="1"/>
    <col min="15" max="15" width="13.33203125" style="330" bestFit="1" customWidth="1"/>
    <col min="16" max="16" width="19.5" style="330" bestFit="1" customWidth="1"/>
    <col min="17" max="17" width="13.33203125" style="330" bestFit="1" customWidth="1"/>
    <col min="18" max="18" width="19.5" style="330" bestFit="1" customWidth="1"/>
    <col min="19" max="19" width="13.33203125" style="330" bestFit="1" customWidth="1"/>
    <col min="20" max="20" width="17.6640625" style="330" bestFit="1" customWidth="1"/>
    <col min="21" max="21" width="13.33203125" style="330" bestFit="1" customWidth="1"/>
    <col min="22" max="22" width="17.33203125" style="330" customWidth="1"/>
    <col min="23" max="23" width="13.33203125" style="330" bestFit="1" customWidth="1"/>
    <col min="24" max="24" width="18" style="330" customWidth="1"/>
    <col min="25" max="25" width="22.1640625" style="330" customWidth="1"/>
    <col min="26" max="16384" width="9.1640625" style="330"/>
  </cols>
  <sheetData>
    <row r="1" spans="1:30" ht="18" customHeight="1"/>
    <row r="2" spans="1:30" s="332" customFormat="1" ht="18.75" customHeight="1">
      <c r="A2" s="447" t="s">
        <v>65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331"/>
      <c r="Z2" s="331"/>
      <c r="AA2" s="331"/>
      <c r="AB2" s="331"/>
      <c r="AC2" s="331"/>
      <c r="AD2" s="331"/>
    </row>
    <row r="3" spans="1:30" s="332" customFormat="1" ht="18.75" customHeight="1">
      <c r="A3" s="447" t="s">
        <v>202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331"/>
      <c r="Z3" s="331"/>
      <c r="AA3" s="331"/>
      <c r="AB3" s="331"/>
      <c r="AC3" s="331"/>
      <c r="AD3" s="331"/>
    </row>
    <row r="4" spans="1:30" s="332" customFormat="1" ht="18.7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</row>
    <row r="5" spans="1:30" s="333" customFormat="1" ht="18.75" customHeight="1">
      <c r="A5" s="451" t="s">
        <v>121</v>
      </c>
      <c r="B5" s="453" t="s">
        <v>84</v>
      </c>
      <c r="C5" s="445">
        <v>2010</v>
      </c>
      <c r="D5" s="446"/>
      <c r="E5" s="445">
        <v>2011</v>
      </c>
      <c r="F5" s="446"/>
      <c r="G5" s="445">
        <v>2012</v>
      </c>
      <c r="H5" s="446"/>
      <c r="I5" s="445">
        <v>2013</v>
      </c>
      <c r="J5" s="446"/>
      <c r="K5" s="445">
        <v>2014</v>
      </c>
      <c r="L5" s="446"/>
      <c r="M5" s="445">
        <v>2015</v>
      </c>
      <c r="N5" s="446"/>
      <c r="O5" s="445">
        <v>2016</v>
      </c>
      <c r="P5" s="446"/>
      <c r="Q5" s="445">
        <v>2017</v>
      </c>
      <c r="R5" s="446"/>
      <c r="S5" s="445">
        <v>2018</v>
      </c>
      <c r="T5" s="446"/>
      <c r="U5" s="445" t="s">
        <v>273</v>
      </c>
      <c r="V5" s="446"/>
      <c r="W5" s="445" t="s">
        <v>274</v>
      </c>
      <c r="X5" s="446"/>
    </row>
    <row r="6" spans="1:30" s="333" customFormat="1" ht="34.5" customHeight="1">
      <c r="A6" s="452"/>
      <c r="B6" s="455"/>
      <c r="C6" s="334" t="s">
        <v>122</v>
      </c>
      <c r="D6" s="334" t="s">
        <v>123</v>
      </c>
      <c r="E6" s="334" t="s">
        <v>122</v>
      </c>
      <c r="F6" s="334" t="s">
        <v>123</v>
      </c>
      <c r="G6" s="334" t="s">
        <v>122</v>
      </c>
      <c r="H6" s="334" t="s">
        <v>123</v>
      </c>
      <c r="I6" s="334" t="s">
        <v>122</v>
      </c>
      <c r="J6" s="334" t="s">
        <v>123</v>
      </c>
      <c r="K6" s="334" t="s">
        <v>122</v>
      </c>
      <c r="L6" s="334" t="s">
        <v>123</v>
      </c>
      <c r="M6" s="334" t="s">
        <v>122</v>
      </c>
      <c r="N6" s="334" t="s">
        <v>123</v>
      </c>
      <c r="O6" s="334" t="s">
        <v>122</v>
      </c>
      <c r="P6" s="334" t="s">
        <v>123</v>
      </c>
      <c r="Q6" s="334" t="s">
        <v>122</v>
      </c>
      <c r="R6" s="334" t="s">
        <v>123</v>
      </c>
      <c r="S6" s="334" t="s">
        <v>122</v>
      </c>
      <c r="T6" s="334" t="s">
        <v>123</v>
      </c>
      <c r="U6" s="334" t="s">
        <v>122</v>
      </c>
      <c r="V6" s="334" t="s">
        <v>123</v>
      </c>
      <c r="W6" s="334" t="s">
        <v>122</v>
      </c>
      <c r="X6" s="334" t="s">
        <v>123</v>
      </c>
    </row>
    <row r="7" spans="1:30" s="333" customFormat="1" ht="18.75" customHeight="1">
      <c r="A7" s="287">
        <v>1</v>
      </c>
      <c r="B7" s="335" t="s">
        <v>170</v>
      </c>
      <c r="C7" s="336">
        <v>8321.9077600000001</v>
      </c>
      <c r="D7" s="336">
        <v>98699962</v>
      </c>
      <c r="E7" s="336">
        <v>13623.011199999999</v>
      </c>
      <c r="F7" s="336">
        <v>148690324</v>
      </c>
      <c r="G7" s="336">
        <v>16728.336930000001</v>
      </c>
      <c r="H7" s="336">
        <v>213642965</v>
      </c>
      <c r="I7" s="336">
        <v>13883.435150000001</v>
      </c>
      <c r="J7" s="336">
        <v>137051358</v>
      </c>
      <c r="K7" s="336">
        <v>10754.524150000001</v>
      </c>
      <c r="L7" s="336">
        <v>101086855</v>
      </c>
      <c r="M7" s="336">
        <v>14761.590199999999</v>
      </c>
      <c r="N7" s="336">
        <v>128312328</v>
      </c>
      <c r="O7" s="336">
        <v>14939.47049</v>
      </c>
      <c r="P7" s="336">
        <v>130128780</v>
      </c>
      <c r="Q7" s="336">
        <v>13560.605200000002</v>
      </c>
      <c r="R7" s="336">
        <v>121108237</v>
      </c>
      <c r="S7" s="336">
        <v>15328.955239999999</v>
      </c>
      <c r="T7" s="336">
        <v>109278407</v>
      </c>
      <c r="U7" s="336">
        <v>16115.210419999999</v>
      </c>
      <c r="V7" s="337">
        <v>129166630</v>
      </c>
      <c r="W7" s="336">
        <v>16574.293080000003</v>
      </c>
      <c r="X7" s="336">
        <v>148963152</v>
      </c>
      <c r="Y7" s="330"/>
    </row>
    <row r="8" spans="1:30" s="333" customFormat="1" ht="18.75" customHeight="1">
      <c r="A8" s="287">
        <v>2</v>
      </c>
      <c r="B8" s="335" t="s">
        <v>162</v>
      </c>
      <c r="C8" s="338">
        <v>4594.4259000000002</v>
      </c>
      <c r="D8" s="338">
        <v>56846772</v>
      </c>
      <c r="E8" s="338">
        <v>2655.1084000000001</v>
      </c>
      <c r="F8" s="338">
        <v>36204194</v>
      </c>
      <c r="G8" s="338">
        <v>2362.3896</v>
      </c>
      <c r="H8" s="338">
        <v>33323503</v>
      </c>
      <c r="I8" s="338">
        <v>2487.0958700000001</v>
      </c>
      <c r="J8" s="338">
        <v>22862765</v>
      </c>
      <c r="K8" s="338">
        <v>4555.3835499999996</v>
      </c>
      <c r="L8" s="338">
        <v>37293433</v>
      </c>
      <c r="M8" s="338">
        <v>5683.0859099999998</v>
      </c>
      <c r="N8" s="338">
        <v>46050392</v>
      </c>
      <c r="O8" s="338">
        <v>10405.0975</v>
      </c>
      <c r="P8" s="338">
        <v>91976258</v>
      </c>
      <c r="Q8" s="338">
        <v>13741.68792</v>
      </c>
      <c r="R8" s="338">
        <v>128960935</v>
      </c>
      <c r="S8" s="338">
        <v>14235.573979999999</v>
      </c>
      <c r="T8" s="338">
        <v>102393477</v>
      </c>
      <c r="U8" s="338">
        <v>16497.31452</v>
      </c>
      <c r="V8" s="339">
        <v>126459315</v>
      </c>
      <c r="W8" s="340">
        <v>14924.657499999999</v>
      </c>
      <c r="X8" s="340">
        <v>127900697</v>
      </c>
      <c r="Y8" s="330"/>
    </row>
    <row r="9" spans="1:30" s="333" customFormat="1" ht="18.75" customHeight="1">
      <c r="A9" s="287">
        <v>3</v>
      </c>
      <c r="B9" s="335" t="s">
        <v>238</v>
      </c>
      <c r="C9" s="338">
        <v>10859.32633</v>
      </c>
      <c r="D9" s="338">
        <v>119115420</v>
      </c>
      <c r="E9" s="338">
        <v>14464.99415</v>
      </c>
      <c r="F9" s="338">
        <v>174797558</v>
      </c>
      <c r="G9" s="338">
        <v>16048.242920000001</v>
      </c>
      <c r="H9" s="338">
        <v>201092799</v>
      </c>
      <c r="I9" s="338">
        <v>10647.686730000001</v>
      </c>
      <c r="J9" s="338">
        <v>110130238</v>
      </c>
      <c r="K9" s="338">
        <v>7677.1602699999994</v>
      </c>
      <c r="L9" s="338">
        <v>85839509</v>
      </c>
      <c r="M9" s="338">
        <v>7827.1551600000003</v>
      </c>
      <c r="N9" s="338">
        <v>71872022</v>
      </c>
      <c r="O9" s="338">
        <v>12158.29278</v>
      </c>
      <c r="P9" s="338">
        <v>130228436</v>
      </c>
      <c r="Q9" s="338">
        <v>11006.79724</v>
      </c>
      <c r="R9" s="338">
        <v>93186581</v>
      </c>
      <c r="S9" s="338">
        <v>17900.23632</v>
      </c>
      <c r="T9" s="338">
        <v>55572066</v>
      </c>
      <c r="U9" s="338">
        <v>13171.13436</v>
      </c>
      <c r="V9" s="339">
        <v>84101583</v>
      </c>
      <c r="W9" s="340">
        <v>12469.466760000001</v>
      </c>
      <c r="X9" s="340">
        <v>109362590</v>
      </c>
      <c r="Y9" s="330"/>
    </row>
    <row r="10" spans="1:30" s="333" customFormat="1" ht="18.75" customHeight="1">
      <c r="A10" s="287">
        <v>4</v>
      </c>
      <c r="B10" s="335" t="s">
        <v>163</v>
      </c>
      <c r="C10" s="338">
        <v>3782.30314</v>
      </c>
      <c r="D10" s="338">
        <v>44785741</v>
      </c>
      <c r="E10" s="338">
        <v>10847.619909999999</v>
      </c>
      <c r="F10" s="338">
        <v>69057210</v>
      </c>
      <c r="G10" s="338">
        <v>4239.70964</v>
      </c>
      <c r="H10" s="338">
        <v>65830184</v>
      </c>
      <c r="I10" s="338">
        <v>8044.7171600000001</v>
      </c>
      <c r="J10" s="338">
        <v>89904923</v>
      </c>
      <c r="K10" s="338">
        <v>8886.351560000001</v>
      </c>
      <c r="L10" s="338">
        <v>85749774</v>
      </c>
      <c r="M10" s="338">
        <v>8752.866</v>
      </c>
      <c r="N10" s="338">
        <v>67050910</v>
      </c>
      <c r="O10" s="338">
        <v>11384.75</v>
      </c>
      <c r="P10" s="338">
        <v>107157971</v>
      </c>
      <c r="Q10" s="338">
        <v>8751.5670800000007</v>
      </c>
      <c r="R10" s="338">
        <v>85464655</v>
      </c>
      <c r="S10" s="338">
        <v>7235.6589999999997</v>
      </c>
      <c r="T10" s="338">
        <v>51268799</v>
      </c>
      <c r="U10" s="338">
        <v>9725.9415000000008</v>
      </c>
      <c r="V10" s="339">
        <v>73004275</v>
      </c>
      <c r="W10" s="340">
        <v>11289.679</v>
      </c>
      <c r="X10" s="340">
        <v>96097467</v>
      </c>
      <c r="Y10" s="330"/>
    </row>
    <row r="11" spans="1:30" s="333" customFormat="1" ht="18.75" customHeight="1">
      <c r="A11" s="287">
        <v>5</v>
      </c>
      <c r="B11" s="335" t="s">
        <v>40</v>
      </c>
      <c r="C11" s="338">
        <v>7522.3687499999996</v>
      </c>
      <c r="D11" s="338">
        <v>86105132</v>
      </c>
      <c r="E11" s="338">
        <v>8488.2871999999988</v>
      </c>
      <c r="F11" s="338">
        <v>98617868</v>
      </c>
      <c r="G11" s="338">
        <v>7845.4947599999996</v>
      </c>
      <c r="H11" s="338">
        <v>103774542</v>
      </c>
      <c r="I11" s="338">
        <v>7884.8093600000002</v>
      </c>
      <c r="J11" s="338">
        <v>94604393</v>
      </c>
      <c r="K11" s="338">
        <v>8269.6322</v>
      </c>
      <c r="L11" s="338">
        <v>83265851</v>
      </c>
      <c r="M11" s="338">
        <v>8117.4010199999993</v>
      </c>
      <c r="N11" s="338">
        <v>71045432</v>
      </c>
      <c r="O11" s="338">
        <v>11986.505499999999</v>
      </c>
      <c r="P11" s="338">
        <v>116626469</v>
      </c>
      <c r="Q11" s="338">
        <v>11366.08042</v>
      </c>
      <c r="R11" s="338">
        <v>109335729</v>
      </c>
      <c r="S11" s="338">
        <v>14320.84244</v>
      </c>
      <c r="T11" s="338">
        <v>96770374</v>
      </c>
      <c r="U11" s="338">
        <v>13189.98036</v>
      </c>
      <c r="V11" s="339">
        <v>89654780</v>
      </c>
      <c r="W11" s="340">
        <v>9282.9699999999993</v>
      </c>
      <c r="X11" s="340">
        <v>74146475</v>
      </c>
      <c r="Y11" s="330"/>
    </row>
    <row r="12" spans="1:30" s="333" customFormat="1" ht="18.75" customHeight="1">
      <c r="A12" s="287">
        <v>6</v>
      </c>
      <c r="B12" s="335" t="s">
        <v>137</v>
      </c>
      <c r="C12" s="338">
        <v>4236.9838899999995</v>
      </c>
      <c r="D12" s="338">
        <v>44982120</v>
      </c>
      <c r="E12" s="338">
        <v>4918.8790799999997</v>
      </c>
      <c r="F12" s="338">
        <v>66677213</v>
      </c>
      <c r="G12" s="338">
        <v>5291.7744599999996</v>
      </c>
      <c r="H12" s="338">
        <v>78117889</v>
      </c>
      <c r="I12" s="338">
        <v>5814.5648000000001</v>
      </c>
      <c r="J12" s="338">
        <v>61942723</v>
      </c>
      <c r="K12" s="338">
        <v>5293.1175800000001</v>
      </c>
      <c r="L12" s="338">
        <v>42183354</v>
      </c>
      <c r="M12" s="338">
        <v>6343.0567599999995</v>
      </c>
      <c r="N12" s="338">
        <v>58643634</v>
      </c>
      <c r="O12" s="338">
        <v>8978.5831999999991</v>
      </c>
      <c r="P12" s="338">
        <v>85840656</v>
      </c>
      <c r="Q12" s="338">
        <v>10097.769859999997</v>
      </c>
      <c r="R12" s="338">
        <v>101037733</v>
      </c>
      <c r="S12" s="338">
        <v>8512.243120000001</v>
      </c>
      <c r="T12" s="338">
        <v>70137852</v>
      </c>
      <c r="U12" s="338">
        <v>9378.2707199999986</v>
      </c>
      <c r="V12" s="339">
        <v>78285465</v>
      </c>
      <c r="W12" s="340">
        <v>8823.9607599999999</v>
      </c>
      <c r="X12" s="340">
        <v>82726014</v>
      </c>
      <c r="Y12" s="330"/>
    </row>
    <row r="13" spans="1:30" s="333" customFormat="1" ht="18.75" customHeight="1">
      <c r="A13" s="287">
        <v>7</v>
      </c>
      <c r="B13" s="335" t="s">
        <v>161</v>
      </c>
      <c r="C13" s="338">
        <v>9013.0807399999994</v>
      </c>
      <c r="D13" s="338">
        <v>112024303</v>
      </c>
      <c r="E13" s="338">
        <v>8884.7400999999991</v>
      </c>
      <c r="F13" s="338">
        <v>110783836</v>
      </c>
      <c r="G13" s="338">
        <v>6556.0434999999998</v>
      </c>
      <c r="H13" s="338">
        <v>79130786</v>
      </c>
      <c r="I13" s="338">
        <v>8260.8140000000003</v>
      </c>
      <c r="J13" s="338">
        <v>59148375</v>
      </c>
      <c r="K13" s="338">
        <v>5835.1940000000004</v>
      </c>
      <c r="L13" s="338">
        <v>42740573</v>
      </c>
      <c r="M13" s="338">
        <v>8047.5410000000002</v>
      </c>
      <c r="N13" s="338">
        <v>63187182</v>
      </c>
      <c r="O13" s="338">
        <v>7796.0017600000001</v>
      </c>
      <c r="P13" s="338">
        <v>65406522</v>
      </c>
      <c r="Q13" s="338">
        <v>10767.794</v>
      </c>
      <c r="R13" s="338">
        <v>81163850</v>
      </c>
      <c r="S13" s="338">
        <v>10794.26</v>
      </c>
      <c r="T13" s="338">
        <v>63157483</v>
      </c>
      <c r="U13" s="338">
        <v>10661.41</v>
      </c>
      <c r="V13" s="339">
        <v>69785501</v>
      </c>
      <c r="W13" s="340">
        <v>8509.3250000000007</v>
      </c>
      <c r="X13" s="340">
        <v>65776583</v>
      </c>
      <c r="Y13" s="330"/>
    </row>
    <row r="14" spans="1:30" s="333" customFormat="1" ht="18.75" customHeight="1">
      <c r="A14" s="287">
        <v>8</v>
      </c>
      <c r="B14" s="335" t="s">
        <v>165</v>
      </c>
      <c r="C14" s="338">
        <v>6246.4528</v>
      </c>
      <c r="D14" s="338">
        <v>67370031</v>
      </c>
      <c r="E14" s="338">
        <v>7635.8437999999996</v>
      </c>
      <c r="F14" s="338">
        <v>79068081</v>
      </c>
      <c r="G14" s="338">
        <v>6472.3729999999996</v>
      </c>
      <c r="H14" s="338">
        <v>70916927</v>
      </c>
      <c r="I14" s="338">
        <v>6799.4679999999998</v>
      </c>
      <c r="J14" s="338">
        <v>61374938</v>
      </c>
      <c r="K14" s="338">
        <v>6596.5149800000008</v>
      </c>
      <c r="L14" s="338">
        <v>53766576</v>
      </c>
      <c r="M14" s="338">
        <v>8883.5419999999995</v>
      </c>
      <c r="N14" s="338">
        <v>63857090</v>
      </c>
      <c r="O14" s="338">
        <v>8546.3240000000005</v>
      </c>
      <c r="P14" s="338">
        <v>71448252</v>
      </c>
      <c r="Q14" s="338">
        <v>8301.2880000000005</v>
      </c>
      <c r="R14" s="338">
        <v>49480161</v>
      </c>
      <c r="S14" s="338">
        <v>8365.8040000000001</v>
      </c>
      <c r="T14" s="338">
        <v>39519798</v>
      </c>
      <c r="U14" s="338">
        <v>10509.382</v>
      </c>
      <c r="V14" s="339">
        <v>58073060</v>
      </c>
      <c r="W14" s="340">
        <v>7904.7323799999995</v>
      </c>
      <c r="X14" s="340">
        <v>52597433</v>
      </c>
      <c r="Y14" s="330"/>
    </row>
    <row r="15" spans="1:30" s="333" customFormat="1" ht="18.75" customHeight="1">
      <c r="A15" s="287">
        <v>9</v>
      </c>
      <c r="B15" s="335" t="s">
        <v>138</v>
      </c>
      <c r="C15" s="338">
        <v>3419.4524000000001</v>
      </c>
      <c r="D15" s="338">
        <v>39360648</v>
      </c>
      <c r="E15" s="338">
        <v>4867.2142000000003</v>
      </c>
      <c r="F15" s="338">
        <v>55716416</v>
      </c>
      <c r="G15" s="338">
        <v>3733.49</v>
      </c>
      <c r="H15" s="338">
        <v>51456210</v>
      </c>
      <c r="I15" s="338">
        <v>3792.3670000000002</v>
      </c>
      <c r="J15" s="338">
        <v>37462255</v>
      </c>
      <c r="K15" s="338">
        <v>3045.59584</v>
      </c>
      <c r="L15" s="338">
        <v>26392980</v>
      </c>
      <c r="M15" s="338">
        <v>5516.6787999999997</v>
      </c>
      <c r="N15" s="338">
        <v>31466980</v>
      </c>
      <c r="O15" s="338">
        <v>4208.7277000000004</v>
      </c>
      <c r="P15" s="338">
        <v>34738605</v>
      </c>
      <c r="Q15" s="338">
        <v>5318.2482</v>
      </c>
      <c r="R15" s="338">
        <v>36713858</v>
      </c>
      <c r="S15" s="338">
        <v>6424.3861200000001</v>
      </c>
      <c r="T15" s="338">
        <v>26987435</v>
      </c>
      <c r="U15" s="338">
        <v>5420.1349600000003</v>
      </c>
      <c r="V15" s="339">
        <v>31311720</v>
      </c>
      <c r="W15" s="340">
        <v>4628.5119299999997</v>
      </c>
      <c r="X15" s="340">
        <v>42531460</v>
      </c>
      <c r="Y15" s="330"/>
    </row>
    <row r="16" spans="1:30" ht="18.75" customHeight="1">
      <c r="A16" s="287">
        <v>10</v>
      </c>
      <c r="B16" s="335" t="s">
        <v>136</v>
      </c>
      <c r="C16" s="338">
        <v>4057.1089999999999</v>
      </c>
      <c r="D16" s="338">
        <v>45619204</v>
      </c>
      <c r="E16" s="338">
        <v>4833.4989599999999</v>
      </c>
      <c r="F16" s="338">
        <v>56963322</v>
      </c>
      <c r="G16" s="338">
        <v>4322.2243899999994</v>
      </c>
      <c r="H16" s="338">
        <v>57345323</v>
      </c>
      <c r="I16" s="338">
        <v>3653.5308599999998</v>
      </c>
      <c r="J16" s="338">
        <v>36311775</v>
      </c>
      <c r="K16" s="338">
        <v>4589.4903600000007</v>
      </c>
      <c r="L16" s="338">
        <v>36864384</v>
      </c>
      <c r="M16" s="338">
        <v>5856.3019999999997</v>
      </c>
      <c r="N16" s="338">
        <v>52688575</v>
      </c>
      <c r="O16" s="338">
        <v>4517.2807999999995</v>
      </c>
      <c r="P16" s="338">
        <v>40160117</v>
      </c>
      <c r="Q16" s="338">
        <v>4050.5340499999998</v>
      </c>
      <c r="R16" s="338">
        <v>36015736</v>
      </c>
      <c r="S16" s="338">
        <v>4105.0933299999997</v>
      </c>
      <c r="T16" s="338">
        <v>31116736</v>
      </c>
      <c r="U16" s="338">
        <v>4382.6133399999999</v>
      </c>
      <c r="V16" s="339">
        <v>31074754</v>
      </c>
      <c r="W16" s="340">
        <v>4470.9887600000002</v>
      </c>
      <c r="X16" s="340">
        <v>35916909</v>
      </c>
    </row>
    <row r="17" spans="1:25" ht="18.75" customHeight="1">
      <c r="A17" s="287">
        <v>11</v>
      </c>
      <c r="B17" s="335" t="s">
        <v>172</v>
      </c>
      <c r="C17" s="338">
        <v>1547.33</v>
      </c>
      <c r="D17" s="338">
        <v>14069214</v>
      </c>
      <c r="E17" s="338">
        <v>2921.6</v>
      </c>
      <c r="F17" s="338">
        <v>32297839</v>
      </c>
      <c r="G17" s="338">
        <v>1256.1659999999999</v>
      </c>
      <c r="H17" s="338">
        <v>13156745</v>
      </c>
      <c r="I17" s="338">
        <v>5233.3540000000003</v>
      </c>
      <c r="J17" s="338">
        <v>48038162</v>
      </c>
      <c r="K17" s="338">
        <v>1488.09</v>
      </c>
      <c r="L17" s="338">
        <v>9865846</v>
      </c>
      <c r="M17" s="338">
        <v>1446.08</v>
      </c>
      <c r="N17" s="338">
        <v>9592713</v>
      </c>
      <c r="O17" s="338">
        <v>1505.48</v>
      </c>
      <c r="P17" s="338">
        <v>7552309</v>
      </c>
      <c r="Q17" s="338">
        <v>1472.98</v>
      </c>
      <c r="R17" s="338">
        <v>8284238</v>
      </c>
      <c r="S17" s="338">
        <v>1876.09</v>
      </c>
      <c r="T17" s="338">
        <v>13403258</v>
      </c>
      <c r="U17" s="338">
        <v>3983.759</v>
      </c>
      <c r="V17" s="339">
        <v>30229354</v>
      </c>
      <c r="W17" s="340">
        <v>4350.6310000000003</v>
      </c>
      <c r="X17" s="340">
        <v>35393874</v>
      </c>
    </row>
    <row r="18" spans="1:25" ht="18.75" customHeight="1">
      <c r="A18" s="287">
        <v>12</v>
      </c>
      <c r="B18" s="335" t="s">
        <v>177</v>
      </c>
      <c r="C18" s="338">
        <v>1382.2149999999999</v>
      </c>
      <c r="D18" s="338">
        <v>13476516</v>
      </c>
      <c r="E18" s="338">
        <v>2195.9560000000001</v>
      </c>
      <c r="F18" s="338">
        <v>23308841</v>
      </c>
      <c r="G18" s="338">
        <v>1909.1445000000001</v>
      </c>
      <c r="H18" s="338">
        <v>25933648</v>
      </c>
      <c r="I18" s="338">
        <v>2799.9232000000002</v>
      </c>
      <c r="J18" s="338">
        <v>28738821</v>
      </c>
      <c r="K18" s="338">
        <v>3164.3077200000002</v>
      </c>
      <c r="L18" s="338">
        <v>26018110</v>
      </c>
      <c r="M18" s="338">
        <v>2577.904</v>
      </c>
      <c r="N18" s="338">
        <v>22282863</v>
      </c>
      <c r="O18" s="338">
        <v>1679.9090000000001</v>
      </c>
      <c r="P18" s="338">
        <v>18711807</v>
      </c>
      <c r="Q18" s="338">
        <v>2816.203</v>
      </c>
      <c r="R18" s="338">
        <v>25699526</v>
      </c>
      <c r="S18" s="338">
        <v>2829.6759999999999</v>
      </c>
      <c r="T18" s="338">
        <v>20891948</v>
      </c>
      <c r="U18" s="338">
        <v>4023.1019999999999</v>
      </c>
      <c r="V18" s="339">
        <v>31076369</v>
      </c>
      <c r="W18" s="340">
        <v>4248.4870000000001</v>
      </c>
      <c r="X18" s="340">
        <v>38779314</v>
      </c>
    </row>
    <row r="19" spans="1:25" ht="18.75" customHeight="1">
      <c r="A19" s="287">
        <v>13</v>
      </c>
      <c r="B19" s="335" t="s">
        <v>37</v>
      </c>
      <c r="C19" s="340">
        <v>717</v>
      </c>
      <c r="D19" s="340">
        <v>7614302</v>
      </c>
      <c r="E19" s="340">
        <v>345</v>
      </c>
      <c r="F19" s="340">
        <v>3693368</v>
      </c>
      <c r="G19" s="340">
        <v>756.21500000000003</v>
      </c>
      <c r="H19" s="340">
        <v>10329139</v>
      </c>
      <c r="I19" s="340">
        <v>1301.1199999999999</v>
      </c>
      <c r="J19" s="340">
        <v>10577804</v>
      </c>
      <c r="K19" s="340">
        <v>1103.4839999999999</v>
      </c>
      <c r="L19" s="340">
        <v>10870988</v>
      </c>
      <c r="M19" s="341">
        <v>951.57759999999996</v>
      </c>
      <c r="N19" s="339">
        <v>9862476</v>
      </c>
      <c r="O19" s="340">
        <v>1501.154</v>
      </c>
      <c r="P19" s="340">
        <v>15783957</v>
      </c>
      <c r="Q19" s="340">
        <v>2000</v>
      </c>
      <c r="R19" s="340">
        <v>17912835</v>
      </c>
      <c r="S19" s="340">
        <v>3299.6579999999999</v>
      </c>
      <c r="T19" s="340">
        <v>24740920</v>
      </c>
      <c r="U19" s="340">
        <v>3587.0030000000002</v>
      </c>
      <c r="V19" s="340">
        <v>28160683</v>
      </c>
      <c r="W19" s="340">
        <v>3744.7310000000002</v>
      </c>
      <c r="X19" s="340">
        <v>30514616</v>
      </c>
    </row>
    <row r="20" spans="1:25" s="333" customFormat="1" ht="18.75" customHeight="1">
      <c r="A20" s="287">
        <v>14</v>
      </c>
      <c r="B20" s="335" t="s">
        <v>241</v>
      </c>
      <c r="C20" s="340">
        <v>1084.3003999999999</v>
      </c>
      <c r="D20" s="340">
        <v>12060324</v>
      </c>
      <c r="E20" s="340">
        <v>1239.7260000000001</v>
      </c>
      <c r="F20" s="340">
        <v>10956036</v>
      </c>
      <c r="G20" s="340">
        <v>930.38744999999994</v>
      </c>
      <c r="H20" s="340">
        <v>12801197</v>
      </c>
      <c r="I20" s="340">
        <v>1512.0212799999999</v>
      </c>
      <c r="J20" s="340">
        <v>12763075</v>
      </c>
      <c r="K20" s="340">
        <v>1611.71407</v>
      </c>
      <c r="L20" s="340">
        <v>14025518</v>
      </c>
      <c r="M20" s="341">
        <v>2166.4586800000002</v>
      </c>
      <c r="N20" s="339">
        <v>16855803</v>
      </c>
      <c r="O20" s="340">
        <v>2775.9177999999997</v>
      </c>
      <c r="P20" s="340">
        <v>22142286</v>
      </c>
      <c r="Q20" s="340">
        <v>3023.2356599999998</v>
      </c>
      <c r="R20" s="340">
        <v>25393407</v>
      </c>
      <c r="S20" s="340">
        <v>3033.4006199999999</v>
      </c>
      <c r="T20" s="340">
        <v>18666106</v>
      </c>
      <c r="U20" s="340">
        <v>4801.5235999999995</v>
      </c>
      <c r="V20" s="340">
        <v>32798547</v>
      </c>
      <c r="W20" s="340">
        <v>3372.5390000000002</v>
      </c>
      <c r="X20" s="340">
        <v>29049615</v>
      </c>
      <c r="Y20" s="330"/>
    </row>
    <row r="21" spans="1:25" ht="18.75" customHeight="1">
      <c r="A21" s="287">
        <v>15</v>
      </c>
      <c r="B21" s="335" t="s">
        <v>239</v>
      </c>
      <c r="C21" s="340">
        <v>2776.9218999999998</v>
      </c>
      <c r="D21" s="340">
        <v>30588345</v>
      </c>
      <c r="E21" s="340">
        <v>5316.26206</v>
      </c>
      <c r="F21" s="340">
        <v>70372858</v>
      </c>
      <c r="G21" s="340">
        <v>4128.5690999999997</v>
      </c>
      <c r="H21" s="340">
        <v>56957076</v>
      </c>
      <c r="I21" s="340">
        <v>9248.9879999999994</v>
      </c>
      <c r="J21" s="340">
        <v>100935358</v>
      </c>
      <c r="K21" s="340">
        <v>2598.9075600000001</v>
      </c>
      <c r="L21" s="340">
        <v>27504481</v>
      </c>
      <c r="M21" s="340">
        <v>5515.6440000000002</v>
      </c>
      <c r="N21" s="342">
        <v>40031721</v>
      </c>
      <c r="O21" s="340">
        <v>5110.8357999999989</v>
      </c>
      <c r="P21" s="340">
        <v>43638578</v>
      </c>
      <c r="Q21" s="340">
        <v>2635.6460000000002</v>
      </c>
      <c r="R21" s="340">
        <v>24040645</v>
      </c>
      <c r="S21" s="340">
        <v>2024.4958999999999</v>
      </c>
      <c r="T21" s="340">
        <v>13524513</v>
      </c>
      <c r="U21" s="340">
        <v>3321.3039999999996</v>
      </c>
      <c r="V21" s="340">
        <v>25205651</v>
      </c>
      <c r="W21" s="340">
        <v>2967.462</v>
      </c>
      <c r="X21" s="340">
        <v>32830831</v>
      </c>
    </row>
    <row r="22" spans="1:25" ht="18.75" customHeight="1">
      <c r="A22" s="287">
        <v>16</v>
      </c>
      <c r="B22" s="330" t="s">
        <v>198</v>
      </c>
      <c r="C22" s="302">
        <v>1667.5915</v>
      </c>
      <c r="D22" s="302">
        <v>18015165</v>
      </c>
      <c r="E22" s="302">
        <v>1757.0989999999999</v>
      </c>
      <c r="F22" s="302">
        <v>23347497</v>
      </c>
      <c r="G22" s="302">
        <v>1077.4269999999999</v>
      </c>
      <c r="H22" s="302">
        <v>14995752</v>
      </c>
      <c r="I22" s="302">
        <v>1571.7860000000001</v>
      </c>
      <c r="J22" s="302">
        <v>14266268</v>
      </c>
      <c r="K22" s="302">
        <v>1094.1506899999999</v>
      </c>
      <c r="L22" s="302">
        <v>7886427</v>
      </c>
      <c r="M22" s="302">
        <v>1374.67175</v>
      </c>
      <c r="N22" s="304">
        <v>11394488</v>
      </c>
      <c r="O22" s="302">
        <v>1626.6379999999999</v>
      </c>
      <c r="P22" s="302">
        <v>15364253</v>
      </c>
      <c r="Q22" s="302">
        <v>1776.4046000000001</v>
      </c>
      <c r="R22" s="302">
        <v>16932819</v>
      </c>
      <c r="S22" s="302">
        <v>1548.7412999999999</v>
      </c>
      <c r="T22" s="302">
        <v>10106317</v>
      </c>
      <c r="U22" s="302">
        <v>3264.4540000000002</v>
      </c>
      <c r="V22" s="302">
        <v>25371839</v>
      </c>
      <c r="W22" s="343">
        <v>2963.3559</v>
      </c>
      <c r="X22" s="343">
        <v>25081078</v>
      </c>
    </row>
    <row r="23" spans="1:25" ht="18.75" customHeight="1">
      <c r="A23" s="287">
        <v>17</v>
      </c>
      <c r="B23" s="335" t="s">
        <v>140</v>
      </c>
      <c r="C23" s="340">
        <v>2233.44</v>
      </c>
      <c r="D23" s="340">
        <v>22813109</v>
      </c>
      <c r="E23" s="340">
        <v>4918.6389200000003</v>
      </c>
      <c r="F23" s="340">
        <v>60645102</v>
      </c>
      <c r="G23" s="340">
        <v>998.45312000000001</v>
      </c>
      <c r="H23" s="340">
        <v>14129159</v>
      </c>
      <c r="I23" s="340">
        <v>3103.9119999999998</v>
      </c>
      <c r="J23" s="340">
        <v>29760801</v>
      </c>
      <c r="K23" s="340">
        <v>2672.6466800000003</v>
      </c>
      <c r="L23" s="340">
        <v>21919086</v>
      </c>
      <c r="M23" s="340">
        <v>587.83943999999997</v>
      </c>
      <c r="N23" s="342">
        <v>5547413</v>
      </c>
      <c r="O23" s="340">
        <v>1985.7093600000001</v>
      </c>
      <c r="P23" s="340">
        <v>21178686</v>
      </c>
      <c r="Q23" s="340">
        <v>1734.6664599999999</v>
      </c>
      <c r="R23" s="340">
        <v>19686295</v>
      </c>
      <c r="S23" s="340">
        <v>1849.2546400000001</v>
      </c>
      <c r="T23" s="340">
        <v>14487394</v>
      </c>
      <c r="U23" s="340">
        <v>2661.26604</v>
      </c>
      <c r="V23" s="340">
        <v>20870848</v>
      </c>
      <c r="W23" s="340">
        <v>2503.44</v>
      </c>
      <c r="X23" s="340">
        <v>21521538</v>
      </c>
    </row>
    <row r="24" spans="1:25" ht="18.75" customHeight="1">
      <c r="A24" s="287">
        <v>18</v>
      </c>
      <c r="B24" s="335" t="s">
        <v>141</v>
      </c>
      <c r="C24" s="340">
        <v>1559.6898000000001</v>
      </c>
      <c r="D24" s="340">
        <v>23132671</v>
      </c>
      <c r="E24" s="340">
        <v>4089.41</v>
      </c>
      <c r="F24" s="340">
        <v>30242669</v>
      </c>
      <c r="G24" s="340">
        <v>2165.39</v>
      </c>
      <c r="H24" s="340">
        <v>28079044</v>
      </c>
      <c r="I24" s="340">
        <v>2270.3910000000001</v>
      </c>
      <c r="J24" s="340">
        <v>22927851</v>
      </c>
      <c r="K24" s="340">
        <v>1685.0609999999999</v>
      </c>
      <c r="L24" s="340">
        <v>14874997</v>
      </c>
      <c r="M24" s="340">
        <v>2586.6860000000001</v>
      </c>
      <c r="N24" s="342">
        <v>19198717</v>
      </c>
      <c r="O24" s="340">
        <v>2389.6790000000001</v>
      </c>
      <c r="P24" s="340">
        <v>22730515</v>
      </c>
      <c r="Q24" s="340">
        <v>2031.4780000000001</v>
      </c>
      <c r="R24" s="340">
        <v>18237066</v>
      </c>
      <c r="S24" s="340">
        <v>1576.624</v>
      </c>
      <c r="T24" s="340">
        <v>10771289</v>
      </c>
      <c r="U24" s="340">
        <v>2815.4589999999998</v>
      </c>
      <c r="V24" s="340">
        <v>19142580</v>
      </c>
      <c r="W24" s="340">
        <v>2498.48</v>
      </c>
      <c r="X24" s="340">
        <v>20936364</v>
      </c>
    </row>
    <row r="25" spans="1:25" ht="18.75" customHeight="1">
      <c r="A25" s="287">
        <v>19</v>
      </c>
      <c r="B25" s="330" t="s">
        <v>268</v>
      </c>
      <c r="C25" s="302">
        <v>1798.9570000000001</v>
      </c>
      <c r="D25" s="302">
        <v>18624412</v>
      </c>
      <c r="E25" s="302">
        <v>2722.95</v>
      </c>
      <c r="F25" s="302">
        <v>24439097</v>
      </c>
      <c r="G25" s="302">
        <v>1726.3847000000001</v>
      </c>
      <c r="H25" s="302">
        <v>26572855</v>
      </c>
      <c r="I25" s="302">
        <v>1464.405</v>
      </c>
      <c r="J25" s="302">
        <v>12789521</v>
      </c>
      <c r="K25" s="302">
        <v>1098.49</v>
      </c>
      <c r="L25" s="302">
        <v>7355649</v>
      </c>
      <c r="M25" s="302">
        <v>1167.9929999999999</v>
      </c>
      <c r="N25" s="304">
        <v>7705228</v>
      </c>
      <c r="O25" s="302">
        <v>1460.5714</v>
      </c>
      <c r="P25" s="302">
        <v>12028585</v>
      </c>
      <c r="Q25" s="302">
        <v>1179.2460000000001</v>
      </c>
      <c r="R25" s="302">
        <v>9331673</v>
      </c>
      <c r="S25" s="302">
        <v>1208.2239999999999</v>
      </c>
      <c r="T25" s="302">
        <v>7001154</v>
      </c>
      <c r="U25" s="302">
        <v>1562.816</v>
      </c>
      <c r="V25" s="302">
        <v>10632547</v>
      </c>
      <c r="W25" s="343">
        <v>1936.6</v>
      </c>
      <c r="X25" s="343">
        <v>15285333</v>
      </c>
    </row>
    <row r="26" spans="1:25" ht="18.75" customHeight="1">
      <c r="A26" s="287">
        <v>20</v>
      </c>
      <c r="B26" s="335" t="s">
        <v>240</v>
      </c>
      <c r="C26" s="340">
        <v>1670.85</v>
      </c>
      <c r="D26" s="340">
        <v>18955880</v>
      </c>
      <c r="E26" s="340">
        <v>2266.2584400000001</v>
      </c>
      <c r="F26" s="340">
        <v>24141710</v>
      </c>
      <c r="G26" s="340">
        <v>2125.4714300000001</v>
      </c>
      <c r="H26" s="340">
        <v>31519704</v>
      </c>
      <c r="I26" s="340">
        <v>1871.5690400000001</v>
      </c>
      <c r="J26" s="340">
        <v>19518139</v>
      </c>
      <c r="K26" s="340">
        <v>1590.3316499999999</v>
      </c>
      <c r="L26" s="340">
        <v>15900242</v>
      </c>
      <c r="M26" s="340">
        <v>1469.4235200000001</v>
      </c>
      <c r="N26" s="342">
        <v>16765496</v>
      </c>
      <c r="O26" s="340">
        <v>1590.39816</v>
      </c>
      <c r="P26" s="340">
        <v>17266175</v>
      </c>
      <c r="Q26" s="340">
        <v>1147.6410000000001</v>
      </c>
      <c r="R26" s="340">
        <v>11826207</v>
      </c>
      <c r="S26" s="340">
        <v>1621.8924</v>
      </c>
      <c r="T26" s="340">
        <v>12186412</v>
      </c>
      <c r="U26" s="340">
        <v>1349.893</v>
      </c>
      <c r="V26" s="340">
        <v>10987376</v>
      </c>
      <c r="W26" s="340">
        <v>1640.77</v>
      </c>
      <c r="X26" s="340">
        <v>15278818</v>
      </c>
    </row>
    <row r="27" spans="1:25" ht="18.75" customHeight="1">
      <c r="A27" s="443" t="s">
        <v>33</v>
      </c>
      <c r="B27" s="456"/>
      <c r="C27" s="344">
        <v>17868.446250000023</v>
      </c>
      <c r="D27" s="344">
        <v>200759201</v>
      </c>
      <c r="E27" s="345">
        <v>21704.412770000024</v>
      </c>
      <c r="F27" s="345">
        <v>254074430</v>
      </c>
      <c r="G27" s="345">
        <v>17315.857780000006</v>
      </c>
      <c r="H27" s="345">
        <v>211656323</v>
      </c>
      <c r="I27" s="345">
        <v>19304.636539999992</v>
      </c>
      <c r="J27" s="345">
        <v>164604770</v>
      </c>
      <c r="K27" s="345">
        <v>17154.360419999983</v>
      </c>
      <c r="L27" s="345">
        <v>128824241</v>
      </c>
      <c r="M27" s="341">
        <v>15213.509300000005</v>
      </c>
      <c r="N27" s="339">
        <v>137007671</v>
      </c>
      <c r="O27" s="345">
        <v>17177.841079999984</v>
      </c>
      <c r="P27" s="345">
        <v>165757336</v>
      </c>
      <c r="Q27" s="345">
        <v>16306.282900000035</v>
      </c>
      <c r="R27" s="345">
        <v>143778930</v>
      </c>
      <c r="S27" s="345">
        <v>16241.317890000035</v>
      </c>
      <c r="T27" s="345">
        <v>119013060</v>
      </c>
      <c r="U27" s="345">
        <v>18157.960959999997</v>
      </c>
      <c r="V27" s="345">
        <v>134798141</v>
      </c>
      <c r="W27" s="345">
        <v>15902.637190000023</v>
      </c>
      <c r="X27" s="345">
        <v>136683154</v>
      </c>
    </row>
    <row r="28" spans="1:25" s="333" customFormat="1" ht="18.75" customHeight="1">
      <c r="A28" s="445" t="s">
        <v>14</v>
      </c>
      <c r="B28" s="450"/>
      <c r="C28" s="346">
        <f>SUM(C7:C27)</f>
        <v>96360.152560000002</v>
      </c>
      <c r="D28" s="346">
        <f t="shared" ref="D28:L28" si="0">SUM(D7:D27)</f>
        <v>1095018472</v>
      </c>
      <c r="E28" s="346">
        <f t="shared" si="0"/>
        <v>130696.51019000003</v>
      </c>
      <c r="F28" s="346">
        <f t="shared" si="0"/>
        <v>1454095469</v>
      </c>
      <c r="G28" s="346">
        <f t="shared" si="0"/>
        <v>107989.54527999999</v>
      </c>
      <c r="H28" s="346">
        <f t="shared" si="0"/>
        <v>1400761770</v>
      </c>
      <c r="I28" s="346">
        <f t="shared" si="0"/>
        <v>120950.59499000001</v>
      </c>
      <c r="J28" s="346">
        <f t="shared" si="0"/>
        <v>1175714313</v>
      </c>
      <c r="K28" s="346">
        <f t="shared" si="0"/>
        <v>100764.50827999999</v>
      </c>
      <c r="L28" s="346">
        <f t="shared" si="0"/>
        <v>880228874</v>
      </c>
      <c r="M28" s="346">
        <f t="shared" ref="M28" si="1">SUM(M7:M27)</f>
        <v>114847.00613999998</v>
      </c>
      <c r="N28" s="346">
        <f t="shared" ref="N28" si="2">SUM(N7:N27)</f>
        <v>950419134</v>
      </c>
      <c r="O28" s="346">
        <f t="shared" ref="O28" si="3">SUM(O7:O27)</f>
        <v>133725.16732999997</v>
      </c>
      <c r="P28" s="346">
        <f t="shared" ref="P28" si="4">SUM(P7:P27)</f>
        <v>1235866553</v>
      </c>
      <c r="Q28" s="346">
        <f t="shared" ref="Q28" si="5">SUM(Q7:Q27)</f>
        <v>133086.15559000001</v>
      </c>
      <c r="R28" s="346">
        <f t="shared" ref="R28" si="6">SUM(R7:R27)</f>
        <v>1163591116</v>
      </c>
      <c r="S28" s="346">
        <f t="shared" ref="S28" si="7">SUM(S7:S27)</f>
        <v>144332.4283</v>
      </c>
      <c r="T28" s="346">
        <f t="shared" ref="T28" si="8">SUM(T7:T27)</f>
        <v>910994798</v>
      </c>
      <c r="U28" s="284">
        <f>SUM(U7:U27)</f>
        <v>158579.93278</v>
      </c>
      <c r="V28" s="284">
        <f>SUM(V7:V27)</f>
        <v>1140191018</v>
      </c>
      <c r="W28" s="284">
        <f>SUM(W7:W27)</f>
        <v>145007.71826000002</v>
      </c>
      <c r="X28" s="284">
        <f>SUM(X7:X27)</f>
        <v>1237373315</v>
      </c>
      <c r="Y28" s="330"/>
    </row>
    <row r="29" spans="1:25" ht="18.75" customHeight="1">
      <c r="A29" s="347" t="s">
        <v>31</v>
      </c>
      <c r="C29" s="348"/>
      <c r="D29" s="348"/>
      <c r="E29" s="348"/>
      <c r="F29" s="348"/>
      <c r="G29" s="349"/>
      <c r="H29" s="348"/>
      <c r="I29" s="348"/>
      <c r="J29" s="348"/>
      <c r="K29" s="348"/>
      <c r="L29" s="348"/>
      <c r="M29" s="348"/>
      <c r="Q29" s="350"/>
      <c r="R29" s="350"/>
      <c r="S29" s="350"/>
      <c r="T29" s="350"/>
      <c r="U29" s="350"/>
      <c r="V29" s="350"/>
      <c r="W29" s="350"/>
      <c r="X29" s="350"/>
    </row>
    <row r="30" spans="1:25" ht="18.75" customHeight="1">
      <c r="A30" s="85" t="s">
        <v>19</v>
      </c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</row>
    <row r="31" spans="1:25" ht="18.75" customHeight="1">
      <c r="A31" s="244" t="s">
        <v>275</v>
      </c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</row>
    <row r="32" spans="1:25" ht="18" customHeight="1">
      <c r="A32" s="245" t="s">
        <v>276</v>
      </c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</sheetData>
  <mergeCells count="17">
    <mergeCell ref="A28:B28"/>
    <mergeCell ref="A5:A6"/>
    <mergeCell ref="B5:B6"/>
    <mergeCell ref="C5:D5"/>
    <mergeCell ref="E5:F5"/>
    <mergeCell ref="U5:V5"/>
    <mergeCell ref="A27:B27"/>
    <mergeCell ref="W5:X5"/>
    <mergeCell ref="A3:X3"/>
    <mergeCell ref="A2:X2"/>
    <mergeCell ref="G5:H5"/>
    <mergeCell ref="I5:J5"/>
    <mergeCell ref="K5:L5"/>
    <mergeCell ref="M5:N5"/>
    <mergeCell ref="O5:P5"/>
    <mergeCell ref="Q5:R5"/>
    <mergeCell ref="S5:T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3"/>
  <sheetViews>
    <sheetView view="pageBreakPreview" zoomScaleNormal="100" zoomScaleSheetLayoutView="100" workbookViewId="0">
      <pane xSplit="1" ySplit="25" topLeftCell="D26" activePane="bottomRight" state="frozen"/>
      <selection activeCell="X11" sqref="X11"/>
      <selection pane="topRight" activeCell="X11" sqref="X11"/>
      <selection pane="bottomLeft" activeCell="X11" sqref="X11"/>
      <selection pane="bottomRight" activeCell="A2" sqref="A2:P2"/>
    </sheetView>
  </sheetViews>
  <sheetFormatPr defaultColWidth="9.6640625" defaultRowHeight="14.25"/>
  <cols>
    <col min="1" max="1" width="11.1640625" style="107" customWidth="1"/>
    <col min="2" max="2" width="13.6640625" style="83" bestFit="1" customWidth="1"/>
    <col min="3" max="3" width="15.6640625" style="83" bestFit="1" customWidth="1"/>
    <col min="4" max="4" width="13.6640625" style="83" bestFit="1" customWidth="1"/>
    <col min="5" max="5" width="14" style="83" bestFit="1" customWidth="1"/>
    <col min="6" max="6" width="13.6640625" style="83" bestFit="1" customWidth="1"/>
    <col min="7" max="7" width="14" style="83" bestFit="1" customWidth="1"/>
    <col min="8" max="8" width="13.6640625" style="83" bestFit="1" customWidth="1"/>
    <col min="9" max="9" width="14" style="83" bestFit="1" customWidth="1"/>
    <col min="10" max="10" width="13.6640625" style="83" bestFit="1" customWidth="1"/>
    <col min="11" max="11" width="14" style="83" bestFit="1" customWidth="1"/>
    <col min="12" max="12" width="13.6640625" style="83" bestFit="1" customWidth="1"/>
    <col min="13" max="13" width="14" style="83" bestFit="1" customWidth="1"/>
    <col min="14" max="14" width="13.6640625" style="83" bestFit="1" customWidth="1"/>
    <col min="15" max="15" width="14" style="83" bestFit="1" customWidth="1"/>
    <col min="16" max="16" width="15.6640625" style="83" bestFit="1" customWidth="1"/>
    <col min="17" max="16384" width="9.6640625" style="83"/>
  </cols>
  <sheetData>
    <row r="1" spans="1:16" s="85" customFormat="1" ht="18.75" customHeight="1">
      <c r="A1" s="103"/>
      <c r="B1" s="297"/>
      <c r="C1" s="297"/>
      <c r="D1" s="297"/>
      <c r="E1" s="297"/>
      <c r="F1" s="297"/>
      <c r="G1" s="297"/>
      <c r="I1" s="297"/>
      <c r="J1" s="297"/>
      <c r="K1" s="297"/>
      <c r="L1" s="297"/>
      <c r="M1" s="297"/>
      <c r="N1" s="297"/>
      <c r="O1" s="297"/>
      <c r="P1" s="297"/>
    </row>
    <row r="2" spans="1:16" s="85" customFormat="1" ht="18.75" customHeight="1">
      <c r="A2" s="423" t="s">
        <v>158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s="85" customFormat="1" ht="18.75" customHeight="1">
      <c r="A3" s="423" t="s">
        <v>58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 s="85" customFormat="1" ht="18.75" customHeight="1">
      <c r="A4" s="104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s="85" customFormat="1" ht="18.75" customHeight="1">
      <c r="A5" s="424" t="s">
        <v>23</v>
      </c>
      <c r="B5" s="417" t="s">
        <v>53</v>
      </c>
      <c r="C5" s="427"/>
      <c r="D5" s="417" t="s">
        <v>204</v>
      </c>
      <c r="E5" s="430"/>
      <c r="F5" s="417" t="s">
        <v>205</v>
      </c>
      <c r="G5" s="418"/>
      <c r="H5" s="421" t="s">
        <v>51</v>
      </c>
      <c r="I5" s="433"/>
      <c r="J5" s="433"/>
      <c r="K5" s="433"/>
      <c r="L5" s="417" t="s">
        <v>206</v>
      </c>
      <c r="M5" s="418"/>
      <c r="N5" s="417" t="s">
        <v>50</v>
      </c>
      <c r="O5" s="418"/>
      <c r="P5" s="424" t="s">
        <v>14</v>
      </c>
    </row>
    <row r="6" spans="1:16" s="85" customFormat="1" ht="31.5" customHeight="1">
      <c r="A6" s="425"/>
      <c r="B6" s="428"/>
      <c r="C6" s="429"/>
      <c r="D6" s="431"/>
      <c r="E6" s="432"/>
      <c r="F6" s="419"/>
      <c r="G6" s="420"/>
      <c r="H6" s="421" t="s">
        <v>75</v>
      </c>
      <c r="I6" s="422"/>
      <c r="J6" s="434" t="s">
        <v>76</v>
      </c>
      <c r="K6" s="435"/>
      <c r="L6" s="419"/>
      <c r="M6" s="420"/>
      <c r="N6" s="419"/>
      <c r="O6" s="420"/>
      <c r="P6" s="395"/>
    </row>
    <row r="7" spans="1:16" s="85" customFormat="1" ht="36" customHeight="1">
      <c r="A7" s="426"/>
      <c r="B7" s="86" t="s">
        <v>105</v>
      </c>
      <c r="C7" s="298" t="s">
        <v>106</v>
      </c>
      <c r="D7" s="86" t="s">
        <v>105</v>
      </c>
      <c r="E7" s="298" t="s">
        <v>106</v>
      </c>
      <c r="F7" s="86" t="s">
        <v>105</v>
      </c>
      <c r="G7" s="298" t="s">
        <v>106</v>
      </c>
      <c r="H7" s="86" t="s">
        <v>105</v>
      </c>
      <c r="I7" s="298" t="s">
        <v>106</v>
      </c>
      <c r="J7" s="86" t="s">
        <v>105</v>
      </c>
      <c r="K7" s="298" t="s">
        <v>106</v>
      </c>
      <c r="L7" s="86" t="s">
        <v>105</v>
      </c>
      <c r="M7" s="298" t="s">
        <v>106</v>
      </c>
      <c r="N7" s="86" t="s">
        <v>105</v>
      </c>
      <c r="O7" s="298" t="s">
        <v>106</v>
      </c>
      <c r="P7" s="298" t="s">
        <v>106</v>
      </c>
    </row>
    <row r="8" spans="1:16" s="85" customFormat="1" ht="18.75" hidden="1" customHeight="1">
      <c r="A8" s="87">
        <v>1992</v>
      </c>
      <c r="B8" s="113">
        <v>1829</v>
      </c>
      <c r="C8" s="113">
        <v>3967</v>
      </c>
      <c r="D8" s="113">
        <v>14</v>
      </c>
      <c r="E8" s="113">
        <v>157</v>
      </c>
      <c r="F8" s="113">
        <v>469</v>
      </c>
      <c r="G8" s="113">
        <v>1472</v>
      </c>
      <c r="H8" s="113"/>
      <c r="I8" s="113"/>
      <c r="J8" s="113"/>
      <c r="K8" s="113"/>
      <c r="L8" s="113">
        <v>2130</v>
      </c>
      <c r="M8" s="113">
        <v>29278</v>
      </c>
      <c r="N8" s="113">
        <v>2130</v>
      </c>
      <c r="O8" s="113">
        <v>2130</v>
      </c>
      <c r="P8" s="113">
        <f>SUM(C8,E8,G8,I8,K8,M8,O8)</f>
        <v>37004</v>
      </c>
    </row>
    <row r="9" spans="1:16" s="85" customFormat="1" ht="18.75" hidden="1" customHeight="1">
      <c r="A9" s="87">
        <v>1993</v>
      </c>
      <c r="B9" s="113">
        <v>2341</v>
      </c>
      <c r="C9" s="113">
        <v>5859</v>
      </c>
      <c r="D9" s="113">
        <v>60</v>
      </c>
      <c r="E9" s="113">
        <v>375</v>
      </c>
      <c r="F9" s="113">
        <v>339</v>
      </c>
      <c r="G9" s="113">
        <v>1189</v>
      </c>
      <c r="H9" s="113"/>
      <c r="I9" s="113"/>
      <c r="J9" s="113"/>
      <c r="K9" s="113"/>
      <c r="L9" s="113">
        <v>2314</v>
      </c>
      <c r="M9" s="113">
        <v>28749</v>
      </c>
      <c r="N9" s="113">
        <v>2314</v>
      </c>
      <c r="O9" s="113">
        <v>2314</v>
      </c>
      <c r="P9" s="113">
        <f t="shared" ref="P9:P34" si="0">SUM(C9,E9,G9,I9,K9,M9,O9)</f>
        <v>38486</v>
      </c>
    </row>
    <row r="10" spans="1:16" s="85" customFormat="1" ht="18.75" hidden="1" customHeight="1">
      <c r="A10" s="87">
        <v>1994</v>
      </c>
      <c r="B10" s="113">
        <v>11353</v>
      </c>
      <c r="C10" s="113">
        <v>35164</v>
      </c>
      <c r="D10" s="113">
        <v>164</v>
      </c>
      <c r="E10" s="113">
        <v>1552</v>
      </c>
      <c r="F10" s="113">
        <v>460</v>
      </c>
      <c r="G10" s="113">
        <v>1219</v>
      </c>
      <c r="H10" s="113"/>
      <c r="I10" s="113"/>
      <c r="J10" s="113"/>
      <c r="K10" s="113"/>
      <c r="L10" s="113">
        <v>3288</v>
      </c>
      <c r="M10" s="113">
        <v>38477</v>
      </c>
      <c r="N10" s="113">
        <v>3288</v>
      </c>
      <c r="O10" s="113">
        <v>3288</v>
      </c>
      <c r="P10" s="113">
        <f t="shared" si="0"/>
        <v>79700</v>
      </c>
    </row>
    <row r="11" spans="1:16" s="85" customFormat="1" ht="18.75" hidden="1" customHeight="1">
      <c r="A11" s="87">
        <v>1995</v>
      </c>
      <c r="B11" s="113">
        <v>39704</v>
      </c>
      <c r="C11" s="113">
        <v>123737</v>
      </c>
      <c r="D11" s="113">
        <v>117</v>
      </c>
      <c r="E11" s="113">
        <v>1084</v>
      </c>
      <c r="F11" s="113">
        <v>730</v>
      </c>
      <c r="G11" s="113">
        <v>1973</v>
      </c>
      <c r="H11" s="113"/>
      <c r="I11" s="113"/>
      <c r="J11" s="113"/>
      <c r="K11" s="113"/>
      <c r="L11" s="113">
        <v>3229</v>
      </c>
      <c r="M11" s="113">
        <v>36827</v>
      </c>
      <c r="N11" s="113">
        <v>238</v>
      </c>
      <c r="O11" s="113">
        <v>183</v>
      </c>
      <c r="P11" s="113">
        <f t="shared" si="0"/>
        <v>163804</v>
      </c>
    </row>
    <row r="12" spans="1:16" s="85" customFormat="1" ht="18.75" hidden="1" customHeight="1">
      <c r="A12" s="87">
        <v>1996</v>
      </c>
      <c r="B12" s="113">
        <v>22142</v>
      </c>
      <c r="C12" s="113">
        <v>72538</v>
      </c>
      <c r="D12" s="113">
        <v>149</v>
      </c>
      <c r="E12" s="113">
        <v>1415</v>
      </c>
      <c r="F12" s="113">
        <v>406</v>
      </c>
      <c r="G12" s="113">
        <v>1314</v>
      </c>
      <c r="H12" s="113"/>
      <c r="I12" s="113"/>
      <c r="J12" s="113"/>
      <c r="K12" s="113"/>
      <c r="L12" s="113">
        <v>3829</v>
      </c>
      <c r="M12" s="113">
        <v>49906</v>
      </c>
      <c r="N12" s="113">
        <v>186</v>
      </c>
      <c r="O12" s="113">
        <v>180</v>
      </c>
      <c r="P12" s="113">
        <f t="shared" si="0"/>
        <v>125353</v>
      </c>
    </row>
    <row r="13" spans="1:16" s="85" customFormat="1" ht="18.75" hidden="1" customHeight="1">
      <c r="A13" s="87">
        <v>1997</v>
      </c>
      <c r="B13" s="113">
        <v>37127</v>
      </c>
      <c r="C13" s="113">
        <v>145324</v>
      </c>
      <c r="D13" s="113">
        <v>79</v>
      </c>
      <c r="E13" s="113">
        <v>785</v>
      </c>
      <c r="F13" s="113">
        <v>379</v>
      </c>
      <c r="G13" s="113">
        <v>1017</v>
      </c>
      <c r="H13" s="113"/>
      <c r="I13" s="113"/>
      <c r="J13" s="113"/>
      <c r="K13" s="113"/>
      <c r="L13" s="113">
        <v>4239</v>
      </c>
      <c r="M13" s="113">
        <v>56368</v>
      </c>
      <c r="N13" s="113">
        <v>54</v>
      </c>
      <c r="O13" s="113">
        <v>178</v>
      </c>
      <c r="P13" s="113">
        <f t="shared" si="0"/>
        <v>203672</v>
      </c>
    </row>
    <row r="14" spans="1:16" s="85" customFormat="1" ht="18.75" hidden="1" customHeight="1">
      <c r="A14" s="87">
        <v>1998</v>
      </c>
      <c r="B14" s="113">
        <v>57198</v>
      </c>
      <c r="C14" s="113">
        <v>345436</v>
      </c>
      <c r="D14" s="113">
        <v>44</v>
      </c>
      <c r="E14" s="113">
        <v>514</v>
      </c>
      <c r="F14" s="113">
        <v>411</v>
      </c>
      <c r="G14" s="113">
        <v>1393</v>
      </c>
      <c r="H14" s="113"/>
      <c r="I14" s="113"/>
      <c r="J14" s="113"/>
      <c r="K14" s="113"/>
      <c r="L14" s="113">
        <v>2543</v>
      </c>
      <c r="M14" s="113">
        <v>40400</v>
      </c>
      <c r="N14" s="113">
        <v>43</v>
      </c>
      <c r="O14" s="113">
        <v>35</v>
      </c>
      <c r="P14" s="113">
        <f t="shared" si="0"/>
        <v>387778</v>
      </c>
    </row>
    <row r="15" spans="1:16" s="85" customFormat="1" ht="18.75" hidden="1" customHeight="1">
      <c r="A15" s="87">
        <v>1999</v>
      </c>
      <c r="B15" s="113">
        <v>59061</v>
      </c>
      <c r="C15" s="113">
        <v>239491</v>
      </c>
      <c r="D15" s="113">
        <v>0</v>
      </c>
      <c r="E15" s="113">
        <v>0</v>
      </c>
      <c r="F15" s="113">
        <v>412</v>
      </c>
      <c r="G15" s="113">
        <v>1785</v>
      </c>
      <c r="H15" s="113"/>
      <c r="I15" s="113"/>
      <c r="J15" s="113"/>
      <c r="K15" s="113"/>
      <c r="L15" s="113">
        <v>4212</v>
      </c>
      <c r="M15" s="113">
        <v>54174</v>
      </c>
      <c r="N15" s="113">
        <v>19</v>
      </c>
      <c r="O15" s="113">
        <v>38</v>
      </c>
      <c r="P15" s="113">
        <f t="shared" si="0"/>
        <v>295488</v>
      </c>
    </row>
    <row r="16" spans="1:16" s="85" customFormat="1" ht="18.75" hidden="1" customHeight="1">
      <c r="A16" s="87">
        <v>2000</v>
      </c>
      <c r="B16" s="113" t="s">
        <v>142</v>
      </c>
      <c r="C16" s="113">
        <v>292410.39500000002</v>
      </c>
      <c r="D16" s="113">
        <v>2117.7750000000001</v>
      </c>
      <c r="E16" s="113">
        <v>18941.323</v>
      </c>
      <c r="F16" s="113">
        <v>537.51716999999996</v>
      </c>
      <c r="G16" s="113">
        <v>2373.0070000000001</v>
      </c>
      <c r="H16" s="113">
        <v>33.525399999999998</v>
      </c>
      <c r="I16" s="113">
        <v>200.71200000000002</v>
      </c>
      <c r="J16" s="113">
        <v>0</v>
      </c>
      <c r="K16" s="113">
        <v>0</v>
      </c>
      <c r="L16" s="113">
        <v>4734.6977999999999</v>
      </c>
      <c r="M16" s="113">
        <v>65740.975999999995</v>
      </c>
      <c r="N16" s="113">
        <v>6</v>
      </c>
      <c r="O16" s="113">
        <v>9.2110000000000003</v>
      </c>
      <c r="P16" s="113">
        <f t="shared" si="0"/>
        <v>379675.62399999995</v>
      </c>
    </row>
    <row r="17" spans="1:16" s="85" customFormat="1" ht="18.75" hidden="1" customHeight="1">
      <c r="A17" s="87">
        <v>2001</v>
      </c>
      <c r="B17" s="113" t="s">
        <v>143</v>
      </c>
      <c r="C17" s="113">
        <v>356599.98799999995</v>
      </c>
      <c r="D17" s="113">
        <v>966.52300000000002</v>
      </c>
      <c r="E17" s="113">
        <v>7860.0919999999996</v>
      </c>
      <c r="F17" s="113">
        <v>2478.3390899999999</v>
      </c>
      <c r="G17" s="113">
        <v>7578.9930000000004</v>
      </c>
      <c r="H17" s="113">
        <v>183.405</v>
      </c>
      <c r="I17" s="113">
        <v>1212.8010000000002</v>
      </c>
      <c r="J17" s="113">
        <v>0</v>
      </c>
      <c r="K17" s="113">
        <v>0</v>
      </c>
      <c r="L17" s="113">
        <v>6283.1267900000003</v>
      </c>
      <c r="M17" s="113">
        <v>82820.86</v>
      </c>
      <c r="N17" s="113">
        <v>213.2</v>
      </c>
      <c r="O17" s="113">
        <v>219.36799999999999</v>
      </c>
      <c r="P17" s="113">
        <f t="shared" si="0"/>
        <v>456292.10199999996</v>
      </c>
    </row>
    <row r="18" spans="1:16" s="85" customFormat="1" ht="18.75" hidden="1" customHeight="1">
      <c r="A18" s="87">
        <v>2002</v>
      </c>
      <c r="B18" s="113" t="s">
        <v>144</v>
      </c>
      <c r="C18" s="113">
        <v>545423.99100000004</v>
      </c>
      <c r="D18" s="113">
        <v>51.6</v>
      </c>
      <c r="E18" s="113">
        <v>468.37099999999998</v>
      </c>
      <c r="F18" s="113">
        <v>2611.2153400000002</v>
      </c>
      <c r="G18" s="113">
        <v>14040.103999999999</v>
      </c>
      <c r="H18" s="113">
        <v>309.33967999999999</v>
      </c>
      <c r="I18" s="113">
        <v>2011.4720000000002</v>
      </c>
      <c r="J18" s="113">
        <v>40</v>
      </c>
      <c r="K18" s="113">
        <v>387.60300000000001</v>
      </c>
      <c r="L18" s="113">
        <v>9087.0381500000003</v>
      </c>
      <c r="M18" s="113">
        <v>97636.47</v>
      </c>
      <c r="N18" s="113">
        <v>9</v>
      </c>
      <c r="O18" s="113">
        <v>18</v>
      </c>
      <c r="P18" s="113">
        <f t="shared" si="0"/>
        <v>659986.01100000006</v>
      </c>
    </row>
    <row r="19" spans="1:16" s="85" customFormat="1" ht="18.75" hidden="1" customHeight="1">
      <c r="A19" s="87">
        <v>2003</v>
      </c>
      <c r="B19" s="113" t="s">
        <v>145</v>
      </c>
      <c r="C19" s="113">
        <v>1076554.3759999999</v>
      </c>
      <c r="D19" s="113">
        <v>705.05439000000001</v>
      </c>
      <c r="E19" s="113">
        <v>6083.8080000000009</v>
      </c>
      <c r="F19" s="113">
        <v>2947.9797699999999</v>
      </c>
      <c r="G19" s="113">
        <v>18834.827000000001</v>
      </c>
      <c r="H19" s="114">
        <v>338.07919999999996</v>
      </c>
      <c r="I19" s="113">
        <v>2806.1890000000003</v>
      </c>
      <c r="J19" s="114">
        <v>105</v>
      </c>
      <c r="K19" s="113">
        <v>685.05799999999999</v>
      </c>
      <c r="L19" s="113">
        <v>7194.1304399999999</v>
      </c>
      <c r="M19" s="113">
        <v>112726.92199999999</v>
      </c>
      <c r="N19" s="113">
        <v>102.05</v>
      </c>
      <c r="O19" s="113">
        <v>125.21899999999999</v>
      </c>
      <c r="P19" s="113">
        <f t="shared" si="0"/>
        <v>1217816.399</v>
      </c>
    </row>
    <row r="20" spans="1:16" s="85" customFormat="1" ht="18.75" hidden="1" customHeight="1">
      <c r="A20" s="87">
        <v>2004</v>
      </c>
      <c r="B20" s="113" t="s">
        <v>146</v>
      </c>
      <c r="C20" s="113">
        <v>1292228.548</v>
      </c>
      <c r="D20" s="113">
        <v>364.55449999999996</v>
      </c>
      <c r="E20" s="113">
        <v>4936.5569999999998</v>
      </c>
      <c r="F20" s="113">
        <v>1829.8448600000002</v>
      </c>
      <c r="G20" s="113">
        <v>13975.856000000002</v>
      </c>
      <c r="H20" s="113">
        <v>256.2</v>
      </c>
      <c r="I20" s="113">
        <v>2788.1849999999999</v>
      </c>
      <c r="J20" s="113">
        <v>0</v>
      </c>
      <c r="K20" s="113">
        <v>0</v>
      </c>
      <c r="L20" s="113">
        <v>6520.3518199999999</v>
      </c>
      <c r="M20" s="113">
        <v>125373.349</v>
      </c>
      <c r="N20" s="113">
        <v>290.91506000000004</v>
      </c>
      <c r="O20" s="113">
        <v>1212.4569999999999</v>
      </c>
      <c r="P20" s="113">
        <f t="shared" si="0"/>
        <v>1440514.9519999998</v>
      </c>
    </row>
    <row r="21" spans="1:16" s="85" customFormat="1" ht="18.75" hidden="1" customHeight="1">
      <c r="A21" s="87">
        <v>2005</v>
      </c>
      <c r="B21" s="113" t="s">
        <v>147</v>
      </c>
      <c r="C21" s="113">
        <v>1480746.014</v>
      </c>
      <c r="D21" s="113">
        <v>745.85199999999998</v>
      </c>
      <c r="E21" s="113">
        <v>10977.861000000001</v>
      </c>
      <c r="F21" s="113">
        <v>2199.7636299999999</v>
      </c>
      <c r="G21" s="113">
        <v>12448.216999999999</v>
      </c>
      <c r="H21" s="113">
        <v>682.1</v>
      </c>
      <c r="I21" s="113">
        <v>5442.9609999999993</v>
      </c>
      <c r="J21" s="113">
        <v>0</v>
      </c>
      <c r="K21" s="113">
        <v>0</v>
      </c>
      <c r="L21" s="113">
        <v>6419.4914099999996</v>
      </c>
      <c r="M21" s="113">
        <v>132894.12099999998</v>
      </c>
      <c r="N21" s="113">
        <v>3971.1799699999997</v>
      </c>
      <c r="O21" s="113">
        <v>13269.008</v>
      </c>
      <c r="P21" s="113">
        <f t="shared" si="0"/>
        <v>1655778.1819999998</v>
      </c>
    </row>
    <row r="22" spans="1:16" s="85" customFormat="1" ht="18.75" hidden="1" customHeight="1">
      <c r="A22" s="87">
        <v>2006</v>
      </c>
      <c r="B22" s="113" t="s">
        <v>148</v>
      </c>
      <c r="C22" s="113">
        <v>2145281.0159999998</v>
      </c>
      <c r="D22" s="113">
        <v>173.03200000000001</v>
      </c>
      <c r="E22" s="113">
        <v>2315.3049999999998</v>
      </c>
      <c r="F22" s="113">
        <v>1981.6229999999998</v>
      </c>
      <c r="G22" s="113">
        <v>9766.9889999999996</v>
      </c>
      <c r="H22" s="113">
        <v>827.71800000000007</v>
      </c>
      <c r="I22" s="113">
        <v>7586.13</v>
      </c>
      <c r="J22" s="113">
        <v>37.968000000000004</v>
      </c>
      <c r="K22" s="113">
        <v>108.914</v>
      </c>
      <c r="L22" s="113">
        <v>7625.6731499999996</v>
      </c>
      <c r="M22" s="113">
        <v>153696.462</v>
      </c>
      <c r="N22" s="113">
        <v>10319.02742</v>
      </c>
      <c r="O22" s="113">
        <v>18298.957999999999</v>
      </c>
      <c r="P22" s="113">
        <f t="shared" si="0"/>
        <v>2337053.7739999997</v>
      </c>
    </row>
    <row r="23" spans="1:16" s="85" customFormat="1" ht="18.75" hidden="1" customHeight="1">
      <c r="A23" s="87">
        <v>2007</v>
      </c>
      <c r="B23" s="113" t="s">
        <v>149</v>
      </c>
      <c r="C23" s="113">
        <v>2703434.2860000003</v>
      </c>
      <c r="D23" s="113">
        <v>1357.2349999999999</v>
      </c>
      <c r="E23" s="113">
        <v>24330.346000000001</v>
      </c>
      <c r="F23" s="113">
        <v>2849.0490799999998</v>
      </c>
      <c r="G23" s="113">
        <v>15614.796</v>
      </c>
      <c r="H23" s="113">
        <v>1237.25037</v>
      </c>
      <c r="I23" s="113">
        <v>11380.569</v>
      </c>
      <c r="J23" s="113">
        <v>2</v>
      </c>
      <c r="K23" s="113">
        <v>49.7</v>
      </c>
      <c r="L23" s="113">
        <v>7569.4072100000003</v>
      </c>
      <c r="M23" s="113">
        <v>171997.57199999999</v>
      </c>
      <c r="N23" s="113">
        <v>16700.451580000001</v>
      </c>
      <c r="O23" s="113">
        <v>35656.44</v>
      </c>
      <c r="P23" s="113">
        <f t="shared" si="0"/>
        <v>2962463.7090000007</v>
      </c>
    </row>
    <row r="24" spans="1:16" s="85" customFormat="1" ht="18.75" hidden="1" customHeight="1">
      <c r="A24" s="87">
        <v>2008</v>
      </c>
      <c r="B24" s="113" t="s">
        <v>150</v>
      </c>
      <c r="C24" s="113">
        <v>3926527.6430000002</v>
      </c>
      <c r="D24" s="113">
        <v>1766.3406</v>
      </c>
      <c r="E24" s="113">
        <v>31016.644</v>
      </c>
      <c r="F24" s="113">
        <v>4356.9360200000001</v>
      </c>
      <c r="G24" s="113">
        <v>22629.102000000003</v>
      </c>
      <c r="H24" s="113">
        <v>1177.2939999999999</v>
      </c>
      <c r="I24" s="113">
        <v>13099.245000000001</v>
      </c>
      <c r="J24" s="113">
        <v>616.48</v>
      </c>
      <c r="K24" s="113">
        <v>1833.895</v>
      </c>
      <c r="L24" s="113">
        <v>13068.080530000001</v>
      </c>
      <c r="M24" s="113">
        <v>240381.85699999999</v>
      </c>
      <c r="N24" s="113">
        <v>14624.156289999999</v>
      </c>
      <c r="O24" s="113">
        <v>42816.367999999995</v>
      </c>
      <c r="P24" s="113">
        <f t="shared" si="0"/>
        <v>4278304.7539999997</v>
      </c>
    </row>
    <row r="25" spans="1:16" s="85" customFormat="1" ht="18.75" hidden="1" customHeight="1">
      <c r="A25" s="87">
        <v>2009</v>
      </c>
      <c r="B25" s="113" t="s">
        <v>151</v>
      </c>
      <c r="C25" s="113">
        <v>2705877.835</v>
      </c>
      <c r="D25" s="113">
        <v>909.60500000000002</v>
      </c>
      <c r="E25" s="113">
        <v>18600.813999999998</v>
      </c>
      <c r="F25" s="113">
        <v>4807.08518</v>
      </c>
      <c r="G25" s="113">
        <v>26461.558999999997</v>
      </c>
      <c r="H25" s="113">
        <v>1057.6569999999999</v>
      </c>
      <c r="I25" s="113">
        <v>14677.732</v>
      </c>
      <c r="J25" s="113">
        <v>4227.9350000000004</v>
      </c>
      <c r="K25" s="113">
        <v>20660.974999999999</v>
      </c>
      <c r="L25" s="113">
        <v>12451.825419999999</v>
      </c>
      <c r="M25" s="113">
        <v>271630.16100000002</v>
      </c>
      <c r="N25" s="113">
        <v>6201.5929000000006</v>
      </c>
      <c r="O25" s="113">
        <v>18542.964</v>
      </c>
      <c r="P25" s="113">
        <f t="shared" si="0"/>
        <v>3076452.0399999996</v>
      </c>
    </row>
    <row r="26" spans="1:16" s="85" customFormat="1" ht="18.75" customHeight="1">
      <c r="A26" s="87">
        <v>2010</v>
      </c>
      <c r="B26" s="113" t="s">
        <v>152</v>
      </c>
      <c r="C26" s="113">
        <v>3121438.5930000003</v>
      </c>
      <c r="D26" s="113">
        <v>1186.8561999999999</v>
      </c>
      <c r="E26" s="113">
        <v>16500.203000000001</v>
      </c>
      <c r="F26" s="113">
        <v>10905.27779</v>
      </c>
      <c r="G26" s="113">
        <v>104122.63</v>
      </c>
      <c r="H26" s="113">
        <v>1932.8204999999998</v>
      </c>
      <c r="I26" s="113">
        <v>28734.205000000002</v>
      </c>
      <c r="J26" s="113">
        <v>9433.1617999999999</v>
      </c>
      <c r="K26" s="113">
        <v>102825.636</v>
      </c>
      <c r="L26" s="113">
        <v>14952.637930000001</v>
      </c>
      <c r="M26" s="113">
        <v>297018.22100000002</v>
      </c>
      <c r="N26" s="113">
        <v>4538.4795000000004</v>
      </c>
      <c r="O26" s="113">
        <v>9047.82</v>
      </c>
      <c r="P26" s="113">
        <f t="shared" si="0"/>
        <v>3679687.3080000002</v>
      </c>
    </row>
    <row r="27" spans="1:16" s="85" customFormat="1" ht="18.75" customHeight="1">
      <c r="A27" s="87">
        <v>2011</v>
      </c>
      <c r="B27" s="113" t="s">
        <v>153</v>
      </c>
      <c r="C27" s="113">
        <v>3083055.1139999996</v>
      </c>
      <c r="D27" s="113">
        <v>4977.1382699999995</v>
      </c>
      <c r="E27" s="113">
        <v>51695.644</v>
      </c>
      <c r="F27" s="113">
        <v>28015.942489999998</v>
      </c>
      <c r="G27" s="113">
        <v>286813.549</v>
      </c>
      <c r="H27" s="113">
        <v>2851.81936</v>
      </c>
      <c r="I27" s="113">
        <v>39611.682000000001</v>
      </c>
      <c r="J27" s="113">
        <v>10279.090699999999</v>
      </c>
      <c r="K27" s="113">
        <v>136182.24</v>
      </c>
      <c r="L27" s="113">
        <v>20479.533340000002</v>
      </c>
      <c r="M27" s="113">
        <v>371026.17499999999</v>
      </c>
      <c r="N27" s="113">
        <v>3809.6190700000002</v>
      </c>
      <c r="O27" s="113">
        <v>4638.8869999999997</v>
      </c>
      <c r="P27" s="113">
        <f t="shared" si="0"/>
        <v>3973023.2909999993</v>
      </c>
    </row>
    <row r="28" spans="1:16" s="85" customFormat="1" ht="18.75" customHeight="1">
      <c r="A28" s="87">
        <v>2012</v>
      </c>
      <c r="B28" s="113" t="s">
        <v>154</v>
      </c>
      <c r="C28" s="113">
        <v>2712163.1349999998</v>
      </c>
      <c r="D28" s="113">
        <v>5411.91039</v>
      </c>
      <c r="E28" s="113">
        <v>36803.861000000004</v>
      </c>
      <c r="F28" s="113">
        <v>17338.256949999999</v>
      </c>
      <c r="G28" s="113">
        <v>236826.245</v>
      </c>
      <c r="H28" s="113">
        <v>11997.053</v>
      </c>
      <c r="I28" s="113">
        <v>131703.96</v>
      </c>
      <c r="J28" s="113">
        <v>6378.07</v>
      </c>
      <c r="K28" s="113">
        <v>81643.294999999998</v>
      </c>
      <c r="L28" s="113">
        <v>20359.45235</v>
      </c>
      <c r="M28" s="113">
        <v>393160.484</v>
      </c>
      <c r="N28" s="113">
        <v>1358.5728799999999</v>
      </c>
      <c r="O28" s="113">
        <v>5907.1990000000005</v>
      </c>
      <c r="P28" s="113">
        <f t="shared" si="0"/>
        <v>3598208.179</v>
      </c>
    </row>
    <row r="29" spans="1:16" s="85" customFormat="1" ht="18.75" customHeight="1">
      <c r="A29" s="87">
        <v>2013</v>
      </c>
      <c r="B29" s="113" t="s">
        <v>155</v>
      </c>
      <c r="C29" s="113">
        <v>2408631.781</v>
      </c>
      <c r="D29" s="113">
        <v>16668.324000000001</v>
      </c>
      <c r="E29" s="113">
        <v>50878.899000000005</v>
      </c>
      <c r="F29" s="113">
        <v>31596.080839999999</v>
      </c>
      <c r="G29" s="113">
        <v>112380.401</v>
      </c>
      <c r="H29" s="113">
        <v>24164.064999999999</v>
      </c>
      <c r="I29" s="113">
        <v>224776.49600000001</v>
      </c>
      <c r="J29" s="113">
        <v>18824.049869999999</v>
      </c>
      <c r="K29" s="113">
        <v>187655.13</v>
      </c>
      <c r="L29" s="113">
        <v>24133.10554</v>
      </c>
      <c r="M29" s="113">
        <v>432617.51</v>
      </c>
      <c r="N29" s="113">
        <v>1755.1721499999999</v>
      </c>
      <c r="O29" s="113">
        <v>7170.2609999999995</v>
      </c>
      <c r="P29" s="113">
        <f t="shared" si="0"/>
        <v>3424110.4780000001</v>
      </c>
    </row>
    <row r="30" spans="1:16" s="85" customFormat="1" ht="18.75" customHeight="1">
      <c r="A30" s="87">
        <v>2014</v>
      </c>
      <c r="B30" s="115">
        <v>298524</v>
      </c>
      <c r="C30" s="115">
        <v>2997844.412</v>
      </c>
      <c r="D30" s="115">
        <v>74104.381900000008</v>
      </c>
      <c r="E30" s="115">
        <v>186638.38399999999</v>
      </c>
      <c r="F30" s="115">
        <v>14501.463249999999</v>
      </c>
      <c r="G30" s="115">
        <v>96501.92</v>
      </c>
      <c r="H30" s="115">
        <v>21273.450780000003</v>
      </c>
      <c r="I30" s="115">
        <v>291581.326</v>
      </c>
      <c r="J30" s="115">
        <v>28664.67196</v>
      </c>
      <c r="K30" s="115">
        <v>204486.413</v>
      </c>
      <c r="L30" s="115">
        <v>25583.373939999998</v>
      </c>
      <c r="M30" s="115">
        <v>504630.065</v>
      </c>
      <c r="N30" s="115">
        <v>3694.0242200000002</v>
      </c>
      <c r="O30" s="115">
        <v>9587.5110000000004</v>
      </c>
      <c r="P30" s="113">
        <f t="shared" si="0"/>
        <v>4291270.0310000004</v>
      </c>
    </row>
    <row r="31" spans="1:16" s="85" customFormat="1" ht="18.75" customHeight="1">
      <c r="A31" s="87">
        <v>2015</v>
      </c>
      <c r="B31" s="115">
        <v>222133.63073000003</v>
      </c>
      <c r="C31" s="115">
        <v>2692806.1910000001</v>
      </c>
      <c r="D31" s="115">
        <v>40767.438690000003</v>
      </c>
      <c r="E31" s="115">
        <v>248032.508</v>
      </c>
      <c r="F31" s="115">
        <v>11118.882530000001</v>
      </c>
      <c r="G31" s="115">
        <v>103120.56</v>
      </c>
      <c r="H31" s="115">
        <v>17424.693459999999</v>
      </c>
      <c r="I31" s="115">
        <v>291978.56</v>
      </c>
      <c r="J31" s="115">
        <v>41380.448219999998</v>
      </c>
      <c r="K31" s="115">
        <v>340212.17599999998</v>
      </c>
      <c r="L31" s="115">
        <v>22525.57529999999</v>
      </c>
      <c r="M31" s="115">
        <v>547267.23499999999</v>
      </c>
      <c r="N31" s="115">
        <v>6413.398549999999</v>
      </c>
      <c r="O31" s="115">
        <v>9995.7990000000009</v>
      </c>
      <c r="P31" s="113">
        <f t="shared" si="0"/>
        <v>4233413.0290000001</v>
      </c>
    </row>
    <row r="32" spans="1:16" s="85" customFormat="1" ht="18.75" customHeight="1">
      <c r="A32" s="87">
        <v>2016</v>
      </c>
      <c r="B32" s="115">
        <v>213841</v>
      </c>
      <c r="C32" s="115">
        <v>2713135</v>
      </c>
      <c r="D32" s="115">
        <v>5935</v>
      </c>
      <c r="E32" s="115">
        <v>135645</v>
      </c>
      <c r="F32" s="115">
        <v>21186</v>
      </c>
      <c r="G32" s="115">
        <v>210544</v>
      </c>
      <c r="H32" s="115">
        <v>18453</v>
      </c>
      <c r="I32" s="115">
        <v>260461</v>
      </c>
      <c r="J32" s="115">
        <v>35051</v>
      </c>
      <c r="K32" s="115">
        <v>319398</v>
      </c>
      <c r="L32" s="115">
        <v>24951</v>
      </c>
      <c r="M32" s="115">
        <v>582564</v>
      </c>
      <c r="N32" s="115">
        <v>8653</v>
      </c>
      <c r="O32" s="115">
        <v>28542</v>
      </c>
      <c r="P32" s="113">
        <f t="shared" si="0"/>
        <v>4250289</v>
      </c>
    </row>
    <row r="33" spans="1:16" s="85" customFormat="1" ht="18.75" customHeight="1">
      <c r="A33" s="87">
        <v>2017</v>
      </c>
      <c r="B33" s="115">
        <v>311519</v>
      </c>
      <c r="C33" s="115">
        <v>3001364</v>
      </c>
      <c r="D33" s="115">
        <v>1831</v>
      </c>
      <c r="E33" s="115">
        <v>42283</v>
      </c>
      <c r="F33" s="115">
        <v>16286.999999999998</v>
      </c>
      <c r="G33" s="115">
        <v>144407</v>
      </c>
      <c r="H33" s="115">
        <v>16113</v>
      </c>
      <c r="I33" s="115">
        <v>223685</v>
      </c>
      <c r="J33" s="115">
        <v>44654</v>
      </c>
      <c r="K33" s="115">
        <v>340674</v>
      </c>
      <c r="L33" s="115">
        <v>25833</v>
      </c>
      <c r="M33" s="115">
        <v>581074</v>
      </c>
      <c r="N33" s="115">
        <v>8820</v>
      </c>
      <c r="O33" s="115">
        <v>17637</v>
      </c>
      <c r="P33" s="113">
        <f t="shared" si="0"/>
        <v>4351124</v>
      </c>
    </row>
    <row r="34" spans="1:16" s="85" customFormat="1" ht="18.75" customHeight="1">
      <c r="A34" s="87">
        <v>2018</v>
      </c>
      <c r="B34" s="115">
        <v>345489.18845999974</v>
      </c>
      <c r="C34" s="115">
        <v>3181342.9389999998</v>
      </c>
      <c r="D34" s="115">
        <v>2124.4812799999995</v>
      </c>
      <c r="E34" s="115">
        <v>42497.142</v>
      </c>
      <c r="F34" s="115">
        <v>17995.10966000002</v>
      </c>
      <c r="G34" s="115">
        <v>136293.98000000001</v>
      </c>
      <c r="H34" s="115">
        <v>16643.27809</v>
      </c>
      <c r="I34" s="115">
        <v>167945.698</v>
      </c>
      <c r="J34" s="115">
        <v>34211.050759999991</v>
      </c>
      <c r="K34" s="115">
        <v>225585.85</v>
      </c>
      <c r="L34" s="115">
        <v>29135.056449999978</v>
      </c>
      <c r="M34" s="115">
        <v>602007.95600000001</v>
      </c>
      <c r="N34" s="115">
        <v>10738.498730000001</v>
      </c>
      <c r="O34" s="115">
        <v>14752.459000000001</v>
      </c>
      <c r="P34" s="113">
        <f t="shared" si="0"/>
        <v>4370426.0239999993</v>
      </c>
    </row>
    <row r="35" spans="1:16" s="85" customFormat="1" ht="18.75" customHeight="1">
      <c r="A35" s="87" t="s">
        <v>261</v>
      </c>
      <c r="B35" s="115">
        <v>351492.56506000017</v>
      </c>
      <c r="C35" s="115">
        <v>3424713.1809999999</v>
      </c>
      <c r="D35" s="115">
        <v>2557.3565799999997</v>
      </c>
      <c r="E35" s="115">
        <v>61107.978000000003</v>
      </c>
      <c r="F35" s="115">
        <v>14294.767850000004</v>
      </c>
      <c r="G35" s="115">
        <v>117454.18700000001</v>
      </c>
      <c r="H35" s="115">
        <v>18148.469359999996</v>
      </c>
      <c r="I35" s="115">
        <v>217912.655</v>
      </c>
      <c r="J35" s="115">
        <v>35098.341249999998</v>
      </c>
      <c r="K35" s="115">
        <v>193995.908</v>
      </c>
      <c r="L35" s="115">
        <v>29969.668559999998</v>
      </c>
      <c r="M35" s="115">
        <v>647215.58400000003</v>
      </c>
      <c r="N35" s="115">
        <v>7753.9553500000002</v>
      </c>
      <c r="O35" s="115">
        <v>15237.18</v>
      </c>
      <c r="P35" s="113">
        <v>4677636.6730000004</v>
      </c>
    </row>
    <row r="36" spans="1:16" s="85" customFormat="1" ht="18.75" customHeight="1">
      <c r="A36" s="109" t="s">
        <v>260</v>
      </c>
      <c r="B36" s="239">
        <v>384681.84111000004</v>
      </c>
      <c r="C36" s="239">
        <v>4088493.3510000003</v>
      </c>
      <c r="D36" s="239">
        <v>9588.3904599999987</v>
      </c>
      <c r="E36" s="239">
        <v>150398.93900000001</v>
      </c>
      <c r="F36" s="239">
        <v>16364.694440000001</v>
      </c>
      <c r="G36" s="239">
        <v>139094.74400000001</v>
      </c>
      <c r="H36" s="239">
        <v>6633.2434000000003</v>
      </c>
      <c r="I36" s="239">
        <v>86806.091</v>
      </c>
      <c r="J36" s="239">
        <v>21594.996650000001</v>
      </c>
      <c r="K36" s="239">
        <v>148300.38699999999</v>
      </c>
      <c r="L36" s="239">
        <v>24413.067260000003</v>
      </c>
      <c r="M36" s="239">
        <v>502974.51199999999</v>
      </c>
      <c r="N36" s="239">
        <v>5674.2223999999997</v>
      </c>
      <c r="O36" s="239">
        <v>8881.4869999999992</v>
      </c>
      <c r="P36" s="240">
        <v>5124949.5109999999</v>
      </c>
    </row>
    <row r="37" spans="1:16" s="85" customFormat="1" ht="18.75" customHeight="1">
      <c r="A37" s="85" t="s">
        <v>31</v>
      </c>
      <c r="B37" s="98"/>
      <c r="C37" s="98"/>
      <c r="D37" s="98"/>
      <c r="E37" s="98"/>
      <c r="F37" s="98"/>
      <c r="G37" s="88"/>
      <c r="H37" s="98"/>
      <c r="I37" s="98"/>
      <c r="J37" s="98"/>
      <c r="K37" s="98"/>
      <c r="L37" s="99"/>
      <c r="N37" s="88"/>
      <c r="O37" s="55"/>
    </row>
    <row r="38" spans="1:16" s="85" customFormat="1" ht="18.75" customHeight="1">
      <c r="A38" s="116" t="s">
        <v>19</v>
      </c>
      <c r="L38" s="100"/>
      <c r="M38" s="100"/>
      <c r="N38" s="110"/>
      <c r="O38" s="111"/>
      <c r="P38" s="101"/>
    </row>
    <row r="39" spans="1:16" s="85" customFormat="1" ht="18.75" customHeight="1">
      <c r="A39" s="244" t="s">
        <v>227</v>
      </c>
      <c r="L39" s="100"/>
      <c r="M39" s="100"/>
      <c r="N39" s="110"/>
      <c r="O39" s="111"/>
      <c r="P39" s="101"/>
    </row>
    <row r="40" spans="1:16" s="85" customFormat="1" ht="18.75" customHeight="1">
      <c r="A40" s="245" t="s">
        <v>228</v>
      </c>
      <c r="L40" s="100"/>
      <c r="M40" s="100"/>
      <c r="N40" s="100"/>
      <c r="O40" s="100"/>
      <c r="P40" s="101"/>
    </row>
    <row r="41" spans="1:16" s="85" customFormat="1" ht="18.75" customHeight="1">
      <c r="A41" s="117" t="s">
        <v>229</v>
      </c>
      <c r="B41" s="102"/>
    </row>
    <row r="42" spans="1:16" s="85" customFormat="1" ht="18.75" customHeight="1">
      <c r="A42" s="117" t="s">
        <v>203</v>
      </c>
      <c r="B42" s="102"/>
    </row>
    <row r="43" spans="1:16" s="85" customFormat="1" ht="18.75" customHeight="1">
      <c r="A43" s="117"/>
      <c r="B43" s="102"/>
    </row>
    <row r="44" spans="1:16" s="85" customFormat="1" ht="18.75" customHeight="1">
      <c r="A44" s="106"/>
    </row>
    <row r="46" spans="1:16">
      <c r="D46" s="90"/>
      <c r="E46" s="91"/>
      <c r="F46" s="90"/>
      <c r="G46" s="91"/>
      <c r="H46" s="91"/>
      <c r="I46" s="91"/>
      <c r="J46" s="90"/>
      <c r="K46" s="91"/>
      <c r="L46" s="90"/>
    </row>
    <row r="50" spans="1:16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</row>
    <row r="53" spans="1:16">
      <c r="A53" s="92"/>
      <c r="B53" s="90"/>
      <c r="C53" s="90"/>
      <c r="D53" s="90"/>
      <c r="E53" s="90"/>
      <c r="F53" s="90"/>
      <c r="G53" s="90"/>
      <c r="H53" s="91"/>
      <c r="I53" s="91"/>
      <c r="J53" s="90"/>
      <c r="K53" s="90"/>
      <c r="L53" s="90"/>
      <c r="M53" s="90"/>
      <c r="N53" s="91"/>
      <c r="O53" s="91"/>
      <c r="P53" s="90"/>
    </row>
    <row r="54" spans="1:16">
      <c r="A54" s="92"/>
      <c r="B54" s="90"/>
      <c r="C54" s="90"/>
      <c r="D54" s="90"/>
      <c r="E54" s="90"/>
      <c r="F54" s="90"/>
      <c r="G54" s="90"/>
      <c r="H54" s="91"/>
      <c r="I54" s="91"/>
      <c r="J54" s="90"/>
      <c r="K54" s="90"/>
      <c r="L54" s="90"/>
      <c r="M54" s="90"/>
      <c r="N54" s="91"/>
      <c r="O54" s="91"/>
      <c r="P54" s="90"/>
    </row>
    <row r="55" spans="1:16">
      <c r="A55" s="92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spans="1:16">
      <c r="A56" s="92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spans="1:16">
      <c r="A57" s="92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6">
      <c r="A58" s="92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61" spans="1:16" ht="15">
      <c r="A61" s="84"/>
      <c r="B61" s="84"/>
      <c r="C61" s="84"/>
      <c r="D61" s="84"/>
      <c r="E61" s="84"/>
      <c r="F61" s="84"/>
      <c r="G61" s="93"/>
      <c r="H61" s="84"/>
      <c r="I61" s="84"/>
      <c r="J61" s="84"/>
      <c r="K61" s="84"/>
      <c r="L61" s="84"/>
      <c r="M61" s="84"/>
      <c r="N61" s="84"/>
      <c r="O61" s="84"/>
      <c r="P61" s="84"/>
    </row>
    <row r="62" spans="1:16" ht="15">
      <c r="A62" s="84"/>
      <c r="B62" s="84"/>
      <c r="C62" s="84"/>
      <c r="D62" s="84"/>
      <c r="E62" s="93"/>
      <c r="F62" s="84"/>
      <c r="G62" s="93"/>
      <c r="H62" s="84"/>
      <c r="I62" s="84"/>
      <c r="J62" s="84"/>
      <c r="K62" s="84"/>
      <c r="L62" s="84"/>
      <c r="M62" s="84"/>
      <c r="N62" s="84"/>
      <c r="O62" s="84"/>
      <c r="P62" s="84"/>
    </row>
    <row r="63" spans="1:16" ht="15">
      <c r="A63" s="84"/>
      <c r="B63" s="84"/>
      <c r="C63" s="84"/>
      <c r="D63" s="84"/>
      <c r="E63" s="84"/>
      <c r="F63" s="84"/>
      <c r="G63" s="93"/>
      <c r="H63" s="84"/>
      <c r="I63" s="84"/>
      <c r="J63" s="84"/>
      <c r="K63" s="84"/>
      <c r="L63" s="84"/>
      <c r="M63" s="84"/>
      <c r="N63" s="84"/>
      <c r="O63" s="84"/>
      <c r="P63" s="84"/>
    </row>
    <row r="64" spans="1:16" ht="15">
      <c r="A64" s="84"/>
      <c r="B64" s="84"/>
      <c r="C64" s="84"/>
      <c r="D64" s="84"/>
      <c r="E64" s="84"/>
      <c r="F64" s="84"/>
      <c r="G64" s="93"/>
      <c r="H64" s="84"/>
      <c r="I64" s="84"/>
      <c r="J64" s="84"/>
      <c r="K64" s="84"/>
      <c r="L64" s="84"/>
      <c r="M64" s="84"/>
      <c r="N64" s="84"/>
      <c r="O64" s="84"/>
      <c r="P64" s="84"/>
    </row>
    <row r="65" spans="1:16" ht="15">
      <c r="A65" s="8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spans="1:16" ht="15">
      <c r="A66" s="8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spans="1:16" ht="15">
      <c r="A67" s="84"/>
      <c r="B67" s="94"/>
      <c r="C67" s="94"/>
      <c r="D67" s="94"/>
      <c r="E67" s="95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1:16" ht="15">
      <c r="A68" s="93"/>
      <c r="B68" s="94"/>
      <c r="C68" s="94"/>
      <c r="D68" s="84"/>
      <c r="E68" s="93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</row>
    <row r="69" spans="1:16" ht="15">
      <c r="A69" s="84"/>
      <c r="B69" s="94"/>
      <c r="C69" s="94"/>
      <c r="D69" s="94"/>
      <c r="E69" s="95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1:16" ht="15">
      <c r="A70" s="84"/>
      <c r="B70" s="94"/>
      <c r="C70" s="94"/>
      <c r="D70" s="94"/>
      <c r="E70" s="95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spans="1:16" ht="15">
      <c r="A71" s="84"/>
      <c r="B71" s="84"/>
      <c r="C71" s="84"/>
      <c r="D71" s="84"/>
      <c r="E71" s="84"/>
      <c r="F71" s="84"/>
      <c r="G71" s="84"/>
      <c r="H71" s="94"/>
      <c r="I71" s="94"/>
      <c r="J71" s="84"/>
      <c r="K71" s="84"/>
      <c r="L71" s="84"/>
      <c r="M71" s="84"/>
      <c r="N71" s="84"/>
      <c r="O71" s="84"/>
      <c r="P71" s="84"/>
    </row>
    <row r="72" spans="1:16" ht="15">
      <c r="A72" s="8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1:16">
      <c r="A73" s="93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89"/>
    </row>
    <row r="74" spans="1:16">
      <c r="A74" s="93"/>
      <c r="B74" s="96"/>
      <c r="C74" s="96"/>
      <c r="D74" s="96"/>
      <c r="E74" s="96"/>
      <c r="F74" s="96"/>
      <c r="G74" s="96"/>
      <c r="H74" s="95"/>
      <c r="I74" s="95"/>
      <c r="J74" s="96"/>
      <c r="K74" s="96"/>
      <c r="L74" s="96"/>
      <c r="M74" s="96"/>
      <c r="N74" s="95"/>
      <c r="O74" s="95"/>
      <c r="P74" s="96"/>
    </row>
    <row r="75" spans="1:16">
      <c r="A75" s="93"/>
      <c r="B75" s="96"/>
      <c r="C75" s="96"/>
      <c r="D75" s="96"/>
      <c r="E75" s="96"/>
      <c r="F75" s="96"/>
      <c r="G75" s="96"/>
      <c r="H75" s="95"/>
      <c r="I75" s="95"/>
      <c r="J75" s="96"/>
      <c r="K75" s="96"/>
      <c r="L75" s="96"/>
      <c r="M75" s="96"/>
      <c r="N75" s="95"/>
      <c r="O75" s="95"/>
      <c r="P75" s="96"/>
    </row>
    <row r="76" spans="1:16">
      <c r="A76" s="93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</row>
    <row r="77" spans="1:16">
      <c r="A77" s="93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</row>
    <row r="78" spans="1:16">
      <c r="A78" s="93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</row>
    <row r="79" spans="1:16">
      <c r="A79" s="93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</row>
    <row r="80" spans="1:16">
      <c r="A80" s="93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</row>
    <row r="81" spans="1:16">
      <c r="A81" s="93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</row>
    <row r="82" spans="1:16">
      <c r="A82" s="93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</row>
    <row r="83" spans="1:16">
      <c r="A83" s="93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</row>
    <row r="84" spans="1:16">
      <c r="A84" s="93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</row>
    <row r="85" spans="1:16">
      <c r="A85" s="93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</row>
    <row r="86" spans="1:16">
      <c r="A86" s="93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</row>
    <row r="87" spans="1:16">
      <c r="A87" s="93"/>
      <c r="B87" s="96"/>
      <c r="C87" s="96"/>
      <c r="D87" s="96"/>
      <c r="E87" s="96"/>
      <c r="F87" s="96"/>
      <c r="G87" s="96"/>
      <c r="H87" s="95"/>
      <c r="I87" s="95"/>
      <c r="J87" s="96"/>
      <c r="K87" s="96"/>
      <c r="L87" s="96"/>
      <c r="M87" s="96"/>
      <c r="N87" s="95"/>
      <c r="O87" s="95"/>
      <c r="P87" s="96"/>
    </row>
    <row r="88" spans="1:16">
      <c r="A88" s="93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</row>
    <row r="89" spans="1:16">
      <c r="A89" s="108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</row>
    <row r="90" spans="1:16">
      <c r="A90" s="108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</row>
    <row r="91" spans="1:16">
      <c r="A91" s="108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</row>
    <row r="92" spans="1:16">
      <c r="A92" s="108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</row>
    <row r="93" spans="1:16" ht="15">
      <c r="A93" s="84"/>
      <c r="B93" s="96"/>
      <c r="C93" s="95"/>
      <c r="D93" s="96"/>
      <c r="E93" s="95"/>
      <c r="F93" s="96"/>
      <c r="G93" s="95"/>
      <c r="H93" s="95"/>
      <c r="I93" s="95"/>
      <c r="J93" s="96"/>
      <c r="K93" s="95"/>
      <c r="L93" s="96"/>
      <c r="M93" s="89"/>
      <c r="N93" s="89"/>
      <c r="O93" s="89"/>
      <c r="P93" s="89"/>
    </row>
    <row r="94" spans="1:16">
      <c r="A94" s="108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</row>
    <row r="95" spans="1:16">
      <c r="A95" s="108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</row>
    <row r="96" spans="1:16">
      <c r="A96" s="108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</row>
    <row r="97" spans="1:16">
      <c r="A97" s="108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</row>
    <row r="98" spans="1:16">
      <c r="A98" s="108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</row>
    <row r="99" spans="1:16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  <row r="100" spans="1:16">
      <c r="A100" s="93"/>
      <c r="B100" s="96"/>
      <c r="C100" s="96"/>
      <c r="D100" s="96"/>
      <c r="E100" s="96"/>
      <c r="F100" s="96"/>
      <c r="G100" s="96"/>
      <c r="H100" s="95"/>
      <c r="I100" s="95"/>
      <c r="J100" s="96"/>
      <c r="K100" s="96"/>
      <c r="L100" s="96"/>
      <c r="M100" s="96"/>
      <c r="N100" s="95"/>
      <c r="O100" s="95"/>
      <c r="P100" s="96"/>
    </row>
    <row r="101" spans="1:16">
      <c r="A101" s="93"/>
      <c r="B101" s="96"/>
      <c r="C101" s="96"/>
      <c r="D101" s="96"/>
      <c r="E101" s="96"/>
      <c r="F101" s="96"/>
      <c r="G101" s="96"/>
      <c r="H101" s="95"/>
      <c r="I101" s="95"/>
      <c r="J101" s="96"/>
      <c r="K101" s="96"/>
      <c r="L101" s="96"/>
      <c r="M101" s="96"/>
      <c r="N101" s="95"/>
      <c r="O101" s="95"/>
      <c r="P101" s="96"/>
    </row>
    <row r="102" spans="1:16">
      <c r="A102" s="93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</row>
    <row r="103" spans="1:16">
      <c r="A103" s="93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</row>
    <row r="104" spans="1:16">
      <c r="A104" s="93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</row>
    <row r="105" spans="1:16">
      <c r="A105" s="93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</row>
    <row r="106" spans="1:16">
      <c r="A106" s="108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</row>
    <row r="107" spans="1:16">
      <c r="A107" s="108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</row>
    <row r="108" spans="1:16">
      <c r="A108" s="108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</row>
    <row r="109" spans="1:16">
      <c r="A109" s="108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</row>
    <row r="110" spans="1:16">
      <c r="A110" s="108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</row>
    <row r="111" spans="1:16">
      <c r="A111" s="108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</row>
    <row r="112" spans="1:16">
      <c r="A112" s="108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</row>
    <row r="113" spans="1:16">
      <c r="A113" s="108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</row>
    <row r="114" spans="1:16">
      <c r="A114" s="108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</row>
    <row r="115" spans="1:16">
      <c r="A115" s="108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</row>
    <row r="116" spans="1:16">
      <c r="A116" s="108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</row>
    <row r="117" spans="1:16">
      <c r="A117" s="108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</row>
    <row r="118" spans="1:16">
      <c r="A118" s="108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</row>
    <row r="119" spans="1:16">
      <c r="A119" s="108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</row>
    <row r="120" spans="1:16">
      <c r="A120" s="108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</row>
    <row r="121" spans="1:16">
      <c r="A121" s="108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</row>
    <row r="122" spans="1:16">
      <c r="A122" s="108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</row>
    <row r="123" spans="1:16">
      <c r="A123" s="108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</row>
    <row r="124" spans="1:16">
      <c r="A124" s="108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</row>
    <row r="125" spans="1:16">
      <c r="A125" s="108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</row>
    <row r="126" spans="1:16">
      <c r="A126" s="108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</row>
    <row r="127" spans="1:16">
      <c r="A127" s="108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</row>
    <row r="128" spans="1:16">
      <c r="A128" s="108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</row>
    <row r="129" spans="1:16">
      <c r="A129" s="108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</row>
    <row r="130" spans="1:16">
      <c r="A130" s="108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</row>
    <row r="131" spans="1:16">
      <c r="A131" s="108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</row>
    <row r="132" spans="1:16">
      <c r="A132" s="108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</row>
    <row r="133" spans="1:16">
      <c r="A133" s="108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</row>
    <row r="134" spans="1:16">
      <c r="A134" s="108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</row>
    <row r="135" spans="1:16">
      <c r="A135" s="108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</row>
    <row r="136" spans="1:16">
      <c r="A136" s="108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</row>
    <row r="137" spans="1:16">
      <c r="A137" s="108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</row>
    <row r="138" spans="1:16">
      <c r="A138" s="108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</row>
    <row r="139" spans="1:16">
      <c r="A139" s="108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</row>
    <row r="140" spans="1:16">
      <c r="A140" s="108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</row>
    <row r="141" spans="1:16">
      <c r="A141" s="108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</row>
    <row r="142" spans="1:16">
      <c r="A142" s="108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</row>
    <row r="143" spans="1:16">
      <c r="A143" s="108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</row>
    <row r="144" spans="1:16">
      <c r="A144" s="108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</row>
    <row r="145" spans="1:16">
      <c r="A145" s="108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</row>
    <row r="146" spans="1:16">
      <c r="A146" s="108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</row>
    <row r="147" spans="1:16">
      <c r="A147" s="108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</row>
    <row r="148" spans="1:16">
      <c r="A148" s="108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</row>
    <row r="149" spans="1:16">
      <c r="A149" s="108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</row>
    <row r="150" spans="1:16">
      <c r="A150" s="108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</row>
    <row r="151" spans="1:16">
      <c r="A151" s="108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</row>
    <row r="152" spans="1:16">
      <c r="A152" s="108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</row>
    <row r="153" spans="1:16">
      <c r="A153" s="108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</row>
    <row r="154" spans="1:16">
      <c r="A154" s="108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</row>
    <row r="155" spans="1:16">
      <c r="A155" s="108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</row>
    <row r="156" spans="1:16">
      <c r="A156" s="108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</row>
    <row r="157" spans="1:16">
      <c r="A157" s="108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</row>
    <row r="158" spans="1:16">
      <c r="A158" s="108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</row>
    <row r="159" spans="1:16">
      <c r="A159" s="108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</row>
    <row r="160" spans="1:16">
      <c r="A160" s="108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</row>
    <row r="161" spans="1:16">
      <c r="A161" s="108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</row>
    <row r="162" spans="1:16">
      <c r="A162" s="108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</row>
    <row r="163" spans="1:16">
      <c r="A163" s="108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</row>
    <row r="164" spans="1:16">
      <c r="A164" s="108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</row>
    <row r="165" spans="1:16">
      <c r="A165" s="108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</row>
    <row r="166" spans="1:16">
      <c r="A166" s="108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</row>
    <row r="167" spans="1:16">
      <c r="A167" s="108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</row>
    <row r="168" spans="1:16">
      <c r="A168" s="108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</row>
    <row r="169" spans="1:16">
      <c r="A169" s="108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</row>
    <row r="170" spans="1:16">
      <c r="A170" s="108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</row>
    <row r="171" spans="1:16">
      <c r="A171" s="108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</row>
    <row r="172" spans="1:16">
      <c r="A172" s="108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</row>
    <row r="173" spans="1:16">
      <c r="A173" s="108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</row>
  </sheetData>
  <mergeCells count="12">
    <mergeCell ref="A3:P3"/>
    <mergeCell ref="A2:P2"/>
    <mergeCell ref="A5:A7"/>
    <mergeCell ref="P5:P6"/>
    <mergeCell ref="H6:I6"/>
    <mergeCell ref="J6:K6"/>
    <mergeCell ref="B5:C6"/>
    <mergeCell ref="D5:E6"/>
    <mergeCell ref="F5:G6"/>
    <mergeCell ref="H5:K5"/>
    <mergeCell ref="L5:M6"/>
    <mergeCell ref="N5:O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BreakPreview" zoomScaleNormal="100" zoomScaleSheetLayoutView="100" workbookViewId="0">
      <selection sqref="A1:D1"/>
    </sheetView>
  </sheetViews>
  <sheetFormatPr defaultColWidth="14.5" defaultRowHeight="14.25"/>
  <cols>
    <col min="1" max="1" width="13.5" style="118" customWidth="1"/>
    <col min="2" max="2" width="25" style="118" customWidth="1"/>
    <col min="3" max="3" width="25.1640625" style="118" customWidth="1"/>
    <col min="4" max="4" width="23.1640625" style="118" customWidth="1"/>
    <col min="5" max="5" width="17.6640625" style="118" customWidth="1"/>
    <col min="6" max="6" width="8.6640625" style="118" customWidth="1"/>
    <col min="7" max="7" width="10" style="118" customWidth="1"/>
    <col min="8" max="8" width="8.1640625" style="118" customWidth="1"/>
    <col min="9" max="9" width="12.6640625" style="118" customWidth="1"/>
    <col min="10" max="10" width="11.5" style="118" customWidth="1"/>
    <col min="11" max="12" width="9.1640625" style="118" customWidth="1"/>
    <col min="13" max="16384" width="14.5" style="118"/>
  </cols>
  <sheetData>
    <row r="1" spans="1:11" s="128" customFormat="1" ht="18.75" customHeight="1">
      <c r="A1" s="457" t="s">
        <v>42</v>
      </c>
      <c r="B1" s="457"/>
      <c r="C1" s="457"/>
      <c r="D1" s="457"/>
    </row>
    <row r="2" spans="1:11" s="128" customFormat="1" ht="18.75" customHeight="1">
      <c r="A2" s="457" t="s">
        <v>64</v>
      </c>
      <c r="B2" s="457"/>
      <c r="C2" s="457"/>
      <c r="D2" s="457"/>
    </row>
    <row r="3" spans="1:11" s="128" customFormat="1" ht="18.75" customHeight="1">
      <c r="A3" s="457" t="s">
        <v>63</v>
      </c>
      <c r="B3" s="457"/>
      <c r="C3" s="457"/>
      <c r="D3" s="457"/>
    </row>
    <row r="4" spans="1:11" s="128" customFormat="1" ht="18.75" customHeight="1"/>
    <row r="5" spans="1:11" s="128" customFormat="1" ht="47.25" customHeight="1">
      <c r="A5" s="119" t="s">
        <v>23</v>
      </c>
      <c r="B5" s="120" t="s">
        <v>100</v>
      </c>
      <c r="C5" s="120" t="s">
        <v>272</v>
      </c>
      <c r="D5" s="120" t="s">
        <v>99</v>
      </c>
      <c r="E5" s="127"/>
    </row>
    <row r="6" spans="1:11" s="128" customFormat="1" ht="18.75" hidden="1" customHeight="1">
      <c r="A6" s="123">
        <v>1990</v>
      </c>
      <c r="B6" s="145">
        <v>0.75</v>
      </c>
      <c r="C6" s="125">
        <v>2.5299999999999998</v>
      </c>
      <c r="D6" s="126">
        <v>3.72</v>
      </c>
      <c r="E6" s="127"/>
      <c r="I6" s="146"/>
    </row>
    <row r="7" spans="1:11" s="128" customFormat="1" ht="18.75" hidden="1" customHeight="1">
      <c r="A7" s="123">
        <v>1991</v>
      </c>
      <c r="B7" s="145">
        <v>0.73</v>
      </c>
      <c r="C7" s="125">
        <v>2.4300000000000002</v>
      </c>
      <c r="D7" s="126">
        <v>3.39</v>
      </c>
      <c r="E7" s="127"/>
      <c r="I7" s="146"/>
      <c r="J7" s="147"/>
    </row>
    <row r="8" spans="1:11" s="128" customFormat="1" ht="18.75" hidden="1" customHeight="1">
      <c r="A8" s="123">
        <v>1992</v>
      </c>
      <c r="B8" s="124">
        <v>0.62</v>
      </c>
      <c r="C8" s="125">
        <v>2.14</v>
      </c>
      <c r="D8" s="126">
        <v>3.07</v>
      </c>
      <c r="E8" s="127"/>
      <c r="I8" s="148"/>
      <c r="J8" s="149"/>
      <c r="K8" s="149"/>
    </row>
    <row r="9" spans="1:11" s="128" customFormat="1" ht="18.75" hidden="1" customHeight="1">
      <c r="A9" s="123">
        <v>1993</v>
      </c>
      <c r="B9" s="124">
        <v>0.66</v>
      </c>
      <c r="C9" s="125">
        <v>2.2599999999999998</v>
      </c>
      <c r="D9" s="126">
        <v>3.24</v>
      </c>
      <c r="E9" s="127"/>
      <c r="I9" s="148"/>
      <c r="J9" s="149"/>
      <c r="K9" s="149"/>
    </row>
    <row r="10" spans="1:11" s="128" customFormat="1" ht="18.75" hidden="1" customHeight="1">
      <c r="A10" s="123">
        <v>1994</v>
      </c>
      <c r="B10" s="124">
        <v>0.87</v>
      </c>
      <c r="C10" s="125">
        <v>2.96</v>
      </c>
      <c r="D10" s="126">
        <v>3.95</v>
      </c>
      <c r="E10" s="127"/>
      <c r="I10" s="148"/>
      <c r="J10" s="149"/>
      <c r="K10" s="149"/>
    </row>
    <row r="11" spans="1:11" s="128" customFormat="1" ht="18.75" hidden="1" customHeight="1">
      <c r="A11" s="123">
        <v>1995</v>
      </c>
      <c r="B11" s="150" t="s">
        <v>62</v>
      </c>
      <c r="C11" s="125">
        <v>3.04</v>
      </c>
      <c r="D11" s="130">
        <v>3.72</v>
      </c>
      <c r="E11" s="127"/>
      <c r="I11" s="146"/>
    </row>
    <row r="12" spans="1:11" s="128" customFormat="1" ht="18.75" hidden="1" customHeight="1">
      <c r="A12" s="123">
        <v>1996</v>
      </c>
      <c r="B12" s="124">
        <v>0.87</v>
      </c>
      <c r="C12" s="125">
        <v>2.95</v>
      </c>
      <c r="D12" s="130">
        <v>3.9</v>
      </c>
      <c r="E12" s="127"/>
    </row>
    <row r="13" spans="1:11" s="128" customFormat="1" ht="18.75" hidden="1" customHeight="1">
      <c r="A13" s="123">
        <v>1997</v>
      </c>
      <c r="B13" s="150" t="s">
        <v>61</v>
      </c>
      <c r="C13" s="132">
        <v>3.6</v>
      </c>
      <c r="D13" s="126">
        <v>4.8099999999999996</v>
      </c>
      <c r="E13" s="127"/>
    </row>
    <row r="14" spans="1:11" s="128" customFormat="1" ht="18.75" hidden="1" customHeight="1">
      <c r="A14" s="123">
        <v>1998</v>
      </c>
      <c r="B14" s="150" t="s">
        <v>60</v>
      </c>
      <c r="C14" s="125">
        <v>5.31</v>
      </c>
      <c r="D14" s="151">
        <v>7</v>
      </c>
      <c r="E14" s="127"/>
    </row>
    <row r="15" spans="1:11" s="128" customFormat="1" ht="18.75" hidden="1" customHeight="1">
      <c r="A15" s="123">
        <v>1999</v>
      </c>
      <c r="B15" s="124">
        <v>0.94</v>
      </c>
      <c r="C15" s="125">
        <v>3.24</v>
      </c>
      <c r="D15" s="126">
        <v>4.8499999999999996</v>
      </c>
      <c r="E15" s="127"/>
    </row>
    <row r="16" spans="1:11" s="128" customFormat="1" ht="18.75" hidden="1" customHeight="1">
      <c r="A16" s="123">
        <v>2000</v>
      </c>
      <c r="B16" s="124">
        <v>0.75</v>
      </c>
      <c r="C16" s="125">
        <v>2.4900000000000002</v>
      </c>
      <c r="D16" s="126">
        <v>3.72</v>
      </c>
      <c r="E16" s="127"/>
    </row>
    <row r="17" spans="1:5" s="128" customFormat="1" ht="18.75" hidden="1" customHeight="1">
      <c r="A17" s="123">
        <v>2001</v>
      </c>
      <c r="B17" s="124">
        <v>0.98</v>
      </c>
      <c r="C17" s="125">
        <v>3.21</v>
      </c>
      <c r="D17" s="126">
        <v>4.82</v>
      </c>
      <c r="E17" s="127"/>
    </row>
    <row r="18" spans="1:5" s="128" customFormat="1" ht="18.75" hidden="1" customHeight="1">
      <c r="A18" s="123">
        <v>2002</v>
      </c>
      <c r="B18" s="129">
        <v>1.6</v>
      </c>
      <c r="C18" s="125">
        <v>5.31</v>
      </c>
      <c r="D18" s="126">
        <v>7.81</v>
      </c>
      <c r="E18" s="127"/>
    </row>
    <row r="19" spans="1:5" s="128" customFormat="1" ht="18.75" hidden="1" customHeight="1">
      <c r="A19" s="123">
        <v>2003</v>
      </c>
      <c r="B19" s="124">
        <v>1.69</v>
      </c>
      <c r="C19" s="125">
        <v>5.65</v>
      </c>
      <c r="D19" s="126">
        <v>7.63</v>
      </c>
      <c r="E19" s="127"/>
    </row>
    <row r="20" spans="1:5" s="128" customFormat="1" ht="18.75" hidden="1" customHeight="1">
      <c r="A20" s="123">
        <v>2004</v>
      </c>
      <c r="B20" s="124">
        <v>1.42</v>
      </c>
      <c r="C20" s="125">
        <v>4.97</v>
      </c>
      <c r="D20" s="130">
        <v>6.42</v>
      </c>
      <c r="E20" s="127"/>
    </row>
    <row r="21" spans="1:5" s="128" customFormat="1" ht="18.75" hidden="1" customHeight="1">
      <c r="A21" s="123">
        <v>2005</v>
      </c>
      <c r="B21" s="124">
        <v>1.36</v>
      </c>
      <c r="C21" s="125">
        <v>4.7699999999999996</v>
      </c>
      <c r="D21" s="126">
        <v>6.24</v>
      </c>
      <c r="E21" s="127"/>
    </row>
    <row r="22" spans="1:5" s="128" customFormat="1" ht="18.75" hidden="1" customHeight="1">
      <c r="A22" s="131">
        <v>2006</v>
      </c>
      <c r="B22" s="129">
        <v>1.3</v>
      </c>
      <c r="C22" s="132">
        <v>4.6500000000000004</v>
      </c>
      <c r="D22" s="126">
        <v>6.45</v>
      </c>
      <c r="E22" s="127"/>
    </row>
    <row r="23" spans="1:5" s="128" customFormat="1" ht="18.75" hidden="1" customHeight="1">
      <c r="A23" s="131">
        <v>2007</v>
      </c>
      <c r="B23" s="129">
        <v>1.48</v>
      </c>
      <c r="C23" s="132">
        <v>5.43</v>
      </c>
      <c r="D23" s="126">
        <v>7.56</v>
      </c>
      <c r="E23" s="127"/>
    </row>
    <row r="24" spans="1:5" s="128" customFormat="1" ht="18.75" hidden="1" customHeight="1">
      <c r="A24" s="133">
        <v>2008</v>
      </c>
      <c r="B24" s="134">
        <v>1.79</v>
      </c>
      <c r="C24" s="135">
        <v>6.98</v>
      </c>
      <c r="D24" s="136">
        <v>9.75</v>
      </c>
      <c r="E24" s="127"/>
    </row>
    <row r="25" spans="1:5" s="128" customFormat="1" ht="18.75" hidden="1" customHeight="1">
      <c r="A25" s="133">
        <v>2009</v>
      </c>
      <c r="B25" s="134">
        <v>1.83</v>
      </c>
      <c r="C25" s="135">
        <v>7.28</v>
      </c>
      <c r="D25" s="136">
        <v>11.41</v>
      </c>
      <c r="E25" s="127"/>
    </row>
    <row r="26" spans="1:5" s="128" customFormat="1" ht="18.75" customHeight="1">
      <c r="A26" s="133">
        <v>2010</v>
      </c>
      <c r="B26" s="134">
        <v>2.06</v>
      </c>
      <c r="C26" s="135">
        <v>8.1300000000000008</v>
      </c>
      <c r="D26" s="136">
        <v>11.57</v>
      </c>
      <c r="E26" s="127"/>
    </row>
    <row r="27" spans="1:5" s="138" customFormat="1" ht="18.75" customHeight="1">
      <c r="A27" s="133">
        <v>2011</v>
      </c>
      <c r="B27" s="134">
        <v>1.9</v>
      </c>
      <c r="C27" s="135">
        <v>7.38</v>
      </c>
      <c r="D27" s="136">
        <v>9.76</v>
      </c>
      <c r="E27" s="137"/>
    </row>
    <row r="28" spans="1:5" s="138" customFormat="1" ht="18.75" customHeight="1">
      <c r="A28" s="133">
        <v>2012</v>
      </c>
      <c r="B28" s="139">
        <v>1.56</v>
      </c>
      <c r="C28" s="135">
        <v>5.9</v>
      </c>
      <c r="D28" s="136">
        <v>8.01</v>
      </c>
      <c r="E28" s="137"/>
    </row>
    <row r="29" spans="1:5" s="138" customFormat="1" ht="18.75" customHeight="1">
      <c r="A29" s="133">
        <v>2013</v>
      </c>
      <c r="B29" s="139">
        <v>1.34</v>
      </c>
      <c r="C29" s="135">
        <v>6.12</v>
      </c>
      <c r="D29" s="140">
        <v>8.2620000000000005</v>
      </c>
      <c r="E29" s="137"/>
    </row>
    <row r="30" spans="1:5" s="138" customFormat="1" ht="18.75" customHeight="1">
      <c r="A30" s="133">
        <v>2014</v>
      </c>
      <c r="B30" s="133">
        <v>1.75</v>
      </c>
      <c r="C30" s="141">
        <v>7.66</v>
      </c>
      <c r="D30" s="141">
        <v>11.06</v>
      </c>
      <c r="E30" s="137"/>
    </row>
    <row r="31" spans="1:5" s="138" customFormat="1" ht="18.75" customHeight="1">
      <c r="A31" s="133">
        <v>2015</v>
      </c>
      <c r="B31" s="133">
        <v>1.59</v>
      </c>
      <c r="C31" s="141">
        <v>7.46</v>
      </c>
      <c r="D31" s="141">
        <v>13.47</v>
      </c>
      <c r="E31" s="137"/>
    </row>
    <row r="32" spans="1:5" s="138" customFormat="1" ht="18.75" customHeight="1">
      <c r="A32" s="133">
        <v>2016</v>
      </c>
      <c r="B32" s="133">
        <v>1.56</v>
      </c>
      <c r="C32" s="141">
        <v>7.98</v>
      </c>
      <c r="D32" s="141">
        <v>12.81</v>
      </c>
      <c r="E32" s="137"/>
    </row>
    <row r="33" spans="1:9" s="138" customFormat="1" ht="18.75" customHeight="1">
      <c r="A33" s="133">
        <v>2017</v>
      </c>
      <c r="B33" s="133">
        <v>1.04</v>
      </c>
      <c r="C33" s="141">
        <v>6.01</v>
      </c>
      <c r="D33" s="141">
        <v>9.34</v>
      </c>
      <c r="E33" s="137"/>
    </row>
    <row r="34" spans="1:9" s="138" customFormat="1" ht="18.75" customHeight="1">
      <c r="A34" s="133">
        <v>2018</v>
      </c>
      <c r="B34" s="133">
        <v>1.04</v>
      </c>
      <c r="C34" s="141">
        <v>5.99</v>
      </c>
      <c r="D34" s="141">
        <v>9.8800000000000008</v>
      </c>
      <c r="E34" s="137"/>
    </row>
    <row r="35" spans="1:9" s="138" customFormat="1" ht="18.75" customHeight="1">
      <c r="A35" s="133">
        <v>2019</v>
      </c>
      <c r="B35" s="133">
        <v>1.04</v>
      </c>
      <c r="C35" s="141">
        <v>6.42</v>
      </c>
      <c r="D35" s="141">
        <v>11.13</v>
      </c>
      <c r="E35" s="137"/>
    </row>
    <row r="36" spans="1:9" s="138" customFormat="1" ht="18.75" customHeight="1">
      <c r="A36" s="142">
        <v>2020</v>
      </c>
      <c r="B36" s="142">
        <v>1.38</v>
      </c>
      <c r="C36" s="329">
        <v>6.51</v>
      </c>
      <c r="D36" s="329">
        <v>11.7</v>
      </c>
      <c r="E36" s="137"/>
    </row>
    <row r="37" spans="1:9" s="128" customFormat="1" ht="18.75" customHeight="1">
      <c r="A37" s="154" t="s">
        <v>31</v>
      </c>
      <c r="B37" s="145"/>
      <c r="C37" s="145"/>
      <c r="G37" s="148"/>
      <c r="H37" s="153"/>
      <c r="I37" s="153"/>
    </row>
    <row r="38" spans="1:9" s="128" customFormat="1" ht="18.75" customHeight="1">
      <c r="A38" s="154"/>
      <c r="B38" s="145"/>
      <c r="C38" s="145"/>
      <c r="D38" s="152"/>
      <c r="G38" s="148"/>
      <c r="H38" s="153"/>
      <c r="I38" s="153"/>
    </row>
    <row r="39" spans="1:9" ht="14.85" customHeight="1">
      <c r="A39" s="122"/>
    </row>
    <row r="40" spans="1:9" ht="14.85" customHeight="1"/>
    <row r="41" spans="1:9" ht="14.85" customHeight="1">
      <c r="A41" s="122"/>
      <c r="B41" s="143"/>
      <c r="C41" s="143"/>
      <c r="D41" s="143"/>
    </row>
    <row r="42" spans="1:9" ht="14.85" customHeight="1">
      <c r="B42" s="143"/>
      <c r="C42" s="143"/>
      <c r="D42" s="143"/>
      <c r="F42" s="121"/>
    </row>
    <row r="43" spans="1:9" ht="18.75" customHeight="1">
      <c r="B43" s="144"/>
      <c r="C43" s="144"/>
      <c r="D43" s="144"/>
    </row>
    <row r="44" spans="1:9" ht="15" customHeight="1"/>
    <row r="59" spans="8:8">
      <c r="H59" s="118" t="s">
        <v>20</v>
      </c>
    </row>
  </sheetData>
  <mergeCells count="3">
    <mergeCell ref="A1:D1"/>
    <mergeCell ref="A2:D2"/>
    <mergeCell ref="A3:D3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view="pageBreakPreview" zoomScaleNormal="100" zoomScaleSheetLayoutView="100" workbookViewId="0">
      <selection activeCell="A2" sqref="A2:L2"/>
    </sheetView>
  </sheetViews>
  <sheetFormatPr defaultColWidth="9.6640625" defaultRowHeight="14.25"/>
  <cols>
    <col min="1" max="1" width="20.1640625" style="155" customWidth="1"/>
    <col min="2" max="9" width="16.1640625" style="155" customWidth="1"/>
    <col min="10" max="12" width="14.1640625" style="155" bestFit="1" customWidth="1"/>
    <col min="13" max="16384" width="9.6640625" style="155"/>
  </cols>
  <sheetData>
    <row r="1" spans="1:12" s="159" customFormat="1" ht="18.75" customHeight="1"/>
    <row r="2" spans="1:12" s="159" customFormat="1" ht="18.75" customHeight="1">
      <c r="A2" s="458" t="s">
        <v>125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</row>
    <row r="3" spans="1:12" s="159" customFormat="1" ht="18.75" customHeight="1">
      <c r="A3" s="458" t="s">
        <v>34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</row>
    <row r="4" spans="1:12" s="159" customFormat="1" ht="18.75" customHeight="1">
      <c r="A4" s="458" t="s">
        <v>35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</row>
    <row r="5" spans="1:12" s="159" customFormat="1" ht="18.75" customHeight="1">
      <c r="A5" s="300"/>
      <c r="B5" s="300"/>
      <c r="C5" s="300"/>
      <c r="D5" s="300"/>
      <c r="E5" s="300"/>
      <c r="F5" s="300"/>
      <c r="G5" s="300"/>
      <c r="H5" s="300"/>
    </row>
    <row r="6" spans="1:12" s="159" customFormat="1" ht="18.75" customHeight="1">
      <c r="A6" s="156" t="s">
        <v>32</v>
      </c>
      <c r="B6" s="157" t="s">
        <v>82</v>
      </c>
      <c r="C6" s="157" t="s">
        <v>83</v>
      </c>
      <c r="D6" s="158" t="s">
        <v>160</v>
      </c>
      <c r="E6" s="158" t="s">
        <v>169</v>
      </c>
      <c r="F6" s="158" t="s">
        <v>178</v>
      </c>
      <c r="G6" s="158" t="s">
        <v>220</v>
      </c>
      <c r="H6" s="158" t="s">
        <v>235</v>
      </c>
      <c r="I6" s="158" t="s">
        <v>223</v>
      </c>
      <c r="J6" s="158" t="s">
        <v>234</v>
      </c>
      <c r="K6" s="158" t="s">
        <v>247</v>
      </c>
      <c r="L6" s="158" t="s">
        <v>262</v>
      </c>
    </row>
    <row r="7" spans="1:12" s="159" customFormat="1" ht="18.75" customHeight="1">
      <c r="A7" s="160" t="s">
        <v>36</v>
      </c>
      <c r="B7" s="183">
        <v>1242.3</v>
      </c>
      <c r="C7" s="183">
        <v>1511.3</v>
      </c>
      <c r="D7" s="183">
        <v>1485.9</v>
      </c>
      <c r="E7" s="183">
        <v>1449</v>
      </c>
      <c r="F7" s="184">
        <v>1746.2</v>
      </c>
      <c r="G7" s="184">
        <v>1795.9</v>
      </c>
      <c r="H7" s="184">
        <v>1580.7</v>
      </c>
      <c r="I7" s="184">
        <v>2019.5</v>
      </c>
      <c r="J7" s="184">
        <v>1964</v>
      </c>
      <c r="K7" s="184">
        <v>2154.4</v>
      </c>
      <c r="L7" s="184">
        <v>2100</v>
      </c>
    </row>
    <row r="8" spans="1:12" s="159" customFormat="1" ht="18.75" customHeight="1">
      <c r="A8" s="160" t="s">
        <v>38</v>
      </c>
      <c r="B8" s="183">
        <v>632</v>
      </c>
      <c r="C8" s="183">
        <v>1024.5999999999999</v>
      </c>
      <c r="D8" s="183">
        <v>879.3</v>
      </c>
      <c r="E8" s="183">
        <v>835.5</v>
      </c>
      <c r="F8" s="184">
        <v>896.9</v>
      </c>
      <c r="G8" s="184">
        <v>740.3</v>
      </c>
      <c r="H8" s="184">
        <v>778</v>
      </c>
      <c r="I8" s="184">
        <v>969.3</v>
      </c>
      <c r="J8" s="184">
        <v>904.7</v>
      </c>
      <c r="K8" s="184">
        <v>811.7</v>
      </c>
      <c r="L8" s="184">
        <v>800</v>
      </c>
    </row>
    <row r="9" spans="1:12" s="159" customFormat="1" ht="18.75" customHeight="1">
      <c r="A9" s="161" t="s">
        <v>78</v>
      </c>
      <c r="B9" s="185">
        <v>149.80000000000001</v>
      </c>
      <c r="C9" s="185">
        <v>160.5</v>
      </c>
      <c r="D9" s="183">
        <v>198</v>
      </c>
      <c r="E9" s="183">
        <v>191.5</v>
      </c>
      <c r="F9" s="184">
        <v>232</v>
      </c>
      <c r="G9" s="184">
        <v>261</v>
      </c>
      <c r="H9" s="184">
        <v>232</v>
      </c>
      <c r="I9" s="184">
        <v>300</v>
      </c>
      <c r="J9" s="184">
        <v>286.60000000000002</v>
      </c>
      <c r="K9" s="184">
        <v>322.10000000000002</v>
      </c>
      <c r="L9" s="184">
        <v>328</v>
      </c>
    </row>
    <row r="10" spans="1:12" s="159" customFormat="1" ht="18.75" customHeight="1">
      <c r="A10" s="160" t="s">
        <v>39</v>
      </c>
      <c r="B10" s="183">
        <v>208.5</v>
      </c>
      <c r="C10" s="183">
        <v>228.5</v>
      </c>
      <c r="D10" s="183">
        <v>206.5</v>
      </c>
      <c r="E10" s="183">
        <v>225</v>
      </c>
      <c r="F10" s="184">
        <v>211</v>
      </c>
      <c r="G10" s="184">
        <v>232.3</v>
      </c>
      <c r="H10" s="184">
        <v>211</v>
      </c>
      <c r="I10" s="184">
        <v>246.2</v>
      </c>
      <c r="J10" s="184">
        <v>249.9</v>
      </c>
      <c r="K10" s="184">
        <v>280</v>
      </c>
      <c r="L10" s="184">
        <v>280</v>
      </c>
    </row>
    <row r="11" spans="1:12" s="159" customFormat="1" ht="18.75" customHeight="1">
      <c r="A11" s="160" t="s">
        <v>41</v>
      </c>
      <c r="B11" s="183">
        <v>235</v>
      </c>
      <c r="C11" s="183">
        <v>240</v>
      </c>
      <c r="D11" s="183">
        <v>245</v>
      </c>
      <c r="E11" s="184">
        <v>238</v>
      </c>
      <c r="F11" s="184">
        <v>248</v>
      </c>
      <c r="G11" s="184">
        <v>195</v>
      </c>
      <c r="H11" s="184">
        <v>200</v>
      </c>
      <c r="I11" s="184">
        <v>245</v>
      </c>
      <c r="J11" s="184">
        <v>250</v>
      </c>
      <c r="K11" s="184">
        <v>270</v>
      </c>
      <c r="L11" s="184">
        <v>250</v>
      </c>
    </row>
    <row r="12" spans="1:12" s="159" customFormat="1" ht="18.75" customHeight="1">
      <c r="A12" s="160" t="s">
        <v>37</v>
      </c>
      <c r="B12" s="183">
        <v>161.19999999999999</v>
      </c>
      <c r="C12" s="183">
        <v>199.8</v>
      </c>
      <c r="D12" s="183">
        <v>220</v>
      </c>
      <c r="E12" s="183">
        <v>185.3</v>
      </c>
      <c r="F12" s="184">
        <v>228.2</v>
      </c>
      <c r="G12" s="184">
        <v>230</v>
      </c>
      <c r="H12" s="184">
        <v>140.6</v>
      </c>
      <c r="I12" s="184">
        <v>173.8</v>
      </c>
      <c r="J12" s="184">
        <v>204.2</v>
      </c>
      <c r="K12" s="184">
        <v>175.7</v>
      </c>
      <c r="L12" s="184">
        <v>201.3</v>
      </c>
    </row>
    <row r="13" spans="1:12" s="159" customFormat="1" ht="18.75" customHeight="1">
      <c r="A13" s="160" t="s">
        <v>40</v>
      </c>
      <c r="B13" s="183">
        <v>550</v>
      </c>
      <c r="C13" s="183">
        <v>440</v>
      </c>
      <c r="D13" s="183">
        <v>440</v>
      </c>
      <c r="E13" s="183">
        <v>410</v>
      </c>
      <c r="F13" s="184">
        <v>375</v>
      </c>
      <c r="G13" s="184">
        <v>325</v>
      </c>
      <c r="H13" s="184">
        <v>320</v>
      </c>
      <c r="I13" s="184">
        <v>290</v>
      </c>
      <c r="J13" s="184">
        <v>240</v>
      </c>
      <c r="K13" s="184">
        <v>220</v>
      </c>
      <c r="L13" s="184">
        <v>200</v>
      </c>
    </row>
    <row r="14" spans="1:12" s="159" customFormat="1" ht="18.75" customHeight="1">
      <c r="A14" s="161" t="s">
        <v>80</v>
      </c>
      <c r="B14" s="185">
        <v>42.9</v>
      </c>
      <c r="C14" s="185">
        <v>54.4</v>
      </c>
      <c r="D14" s="185">
        <v>60.6</v>
      </c>
      <c r="E14" s="186">
        <v>69.8</v>
      </c>
      <c r="F14" s="186">
        <v>80.7</v>
      </c>
      <c r="G14" s="186">
        <v>91.5</v>
      </c>
      <c r="H14" s="186">
        <v>104.7</v>
      </c>
      <c r="I14" s="186">
        <v>116</v>
      </c>
      <c r="J14" s="186">
        <v>134.30000000000001</v>
      </c>
      <c r="K14" s="186">
        <v>135.9</v>
      </c>
      <c r="L14" s="186">
        <v>125</v>
      </c>
    </row>
    <row r="15" spans="1:12" s="159" customFormat="1" ht="18.75" customHeight="1">
      <c r="A15" s="161" t="s">
        <v>79</v>
      </c>
      <c r="B15" s="185">
        <v>58.3</v>
      </c>
      <c r="C15" s="185">
        <v>54.3</v>
      </c>
      <c r="D15" s="185">
        <v>72.2</v>
      </c>
      <c r="E15" s="185">
        <v>68</v>
      </c>
      <c r="F15" s="186">
        <v>70</v>
      </c>
      <c r="G15" s="186">
        <v>82</v>
      </c>
      <c r="H15" s="186">
        <v>80</v>
      </c>
      <c r="I15" s="186">
        <v>57</v>
      </c>
      <c r="J15" s="186">
        <v>84.6</v>
      </c>
      <c r="K15" s="186">
        <v>75</v>
      </c>
      <c r="L15" s="186">
        <v>75</v>
      </c>
    </row>
    <row r="16" spans="1:12" s="159" customFormat="1" ht="18.75" customHeight="1">
      <c r="A16" s="161" t="s">
        <v>81</v>
      </c>
      <c r="B16" s="185">
        <v>40</v>
      </c>
      <c r="C16" s="185">
        <v>35.200000000000003</v>
      </c>
      <c r="D16" s="183">
        <v>42.6</v>
      </c>
      <c r="E16" s="183">
        <v>48.4</v>
      </c>
      <c r="F16" s="184">
        <v>48.8</v>
      </c>
      <c r="G16" s="184">
        <v>51</v>
      </c>
      <c r="H16" s="184">
        <v>53</v>
      </c>
      <c r="I16" s="184">
        <v>55</v>
      </c>
      <c r="J16" s="184">
        <v>55</v>
      </c>
      <c r="K16" s="184">
        <v>58.6</v>
      </c>
      <c r="L16" s="184">
        <v>63</v>
      </c>
    </row>
    <row r="17" spans="1:12" s="159" customFormat="1" ht="18.75" customHeight="1">
      <c r="A17" s="160" t="s">
        <v>33</v>
      </c>
      <c r="B17" s="183">
        <v>314.3</v>
      </c>
      <c r="C17" s="183">
        <v>359.9</v>
      </c>
      <c r="D17" s="183">
        <v>244.8</v>
      </c>
      <c r="E17" s="183">
        <v>222.9</v>
      </c>
      <c r="F17" s="184">
        <v>233.3</v>
      </c>
      <c r="G17" s="184">
        <v>247.7</v>
      </c>
      <c r="H17" s="184">
        <v>293.89999999999998</v>
      </c>
      <c r="I17" s="184">
        <v>296.5</v>
      </c>
      <c r="J17" s="184">
        <v>274.5</v>
      </c>
      <c r="K17" s="184">
        <v>280.89999999999998</v>
      </c>
      <c r="L17" s="184">
        <v>275</v>
      </c>
    </row>
    <row r="18" spans="1:12" s="188" customFormat="1" ht="18.75" customHeight="1">
      <c r="A18" s="162" t="s">
        <v>14</v>
      </c>
      <c r="B18" s="187">
        <f>SUM(B7:B17)</f>
        <v>3634.3</v>
      </c>
      <c r="C18" s="187">
        <f>SUM(C7:C17)</f>
        <v>4308.5</v>
      </c>
      <c r="D18" s="187">
        <f>SUM(D7:D17)</f>
        <v>4094.8999999999996</v>
      </c>
      <c r="E18" s="187">
        <f>SUM(E7:E17)</f>
        <v>3943.4000000000005</v>
      </c>
      <c r="F18" s="187">
        <f>SUM(F7:F17)</f>
        <v>4370.0999999999995</v>
      </c>
      <c r="G18" s="252">
        <v>4251.7</v>
      </c>
      <c r="H18" s="252">
        <v>3993.9</v>
      </c>
      <c r="I18" s="252">
        <v>4768.3</v>
      </c>
      <c r="J18" s="252">
        <v>4647.8</v>
      </c>
      <c r="K18" s="252">
        <v>4784.3</v>
      </c>
      <c r="L18" s="252">
        <v>4697.3</v>
      </c>
    </row>
    <row r="19" spans="1:12" s="159" customFormat="1" ht="18.75" customHeight="1">
      <c r="A19" s="229" t="s">
        <v>264</v>
      </c>
      <c r="B19" s="167"/>
      <c r="C19" s="168"/>
      <c r="D19" s="169"/>
      <c r="E19" s="169"/>
      <c r="F19" s="246"/>
      <c r="G19" s="237"/>
      <c r="H19" s="237"/>
      <c r="I19" s="237"/>
      <c r="J19" s="237"/>
      <c r="K19" s="237"/>
      <c r="L19" s="237"/>
    </row>
    <row r="20" spans="1:12" s="159" customFormat="1" ht="18.75" customHeight="1">
      <c r="A20" s="170" t="s">
        <v>19</v>
      </c>
      <c r="B20" s="171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s="159" customFormat="1" ht="18.75" customHeight="1">
      <c r="A21" s="170" t="s">
        <v>186</v>
      </c>
      <c r="B21" s="159" t="s">
        <v>49</v>
      </c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s="159" customFormat="1" ht="18.75" customHeight="1">
      <c r="A22" s="170"/>
      <c r="B22" s="171"/>
      <c r="C22" s="171"/>
      <c r="D22" s="171"/>
      <c r="E22" s="171"/>
      <c r="F22" s="171"/>
    </row>
    <row r="23" spans="1:12">
      <c r="A23" s="165"/>
      <c r="B23" s="164"/>
      <c r="C23" s="164"/>
      <c r="D23" s="164"/>
      <c r="E23" s="164"/>
    </row>
    <row r="24" spans="1:12">
      <c r="A24" s="165"/>
    </row>
    <row r="25" spans="1:12">
      <c r="A25" s="165"/>
    </row>
    <row r="26" spans="1:12">
      <c r="A26" s="165"/>
    </row>
    <row r="27" spans="1:12">
      <c r="A27" s="166"/>
    </row>
    <row r="28" spans="1:12" ht="11.25" customHeight="1"/>
    <row r="30" spans="1:12">
      <c r="A30" s="165"/>
    </row>
    <row r="31" spans="1:12">
      <c r="A31" s="165"/>
    </row>
    <row r="32" spans="1:12">
      <c r="A32" s="165"/>
    </row>
    <row r="33" spans="1:1">
      <c r="A33" s="165"/>
    </row>
    <row r="34" spans="1:1">
      <c r="A34" s="165"/>
    </row>
    <row r="35" spans="1:1">
      <c r="A35" s="165"/>
    </row>
    <row r="36" spans="1:1">
      <c r="A36" s="165"/>
    </row>
    <row r="37" spans="1:1">
      <c r="A37" s="165"/>
    </row>
    <row r="38" spans="1:1">
      <c r="A38" s="165"/>
    </row>
    <row r="39" spans="1:1">
      <c r="A39" s="165"/>
    </row>
    <row r="40" spans="1:1">
      <c r="A40" s="165"/>
    </row>
    <row r="41" spans="1:1">
      <c r="A41" s="165"/>
    </row>
    <row r="42" spans="1:1">
      <c r="A42" s="165"/>
    </row>
    <row r="43" spans="1:1">
      <c r="A43" s="165"/>
    </row>
    <row r="44" spans="1:1">
      <c r="A44" s="165"/>
    </row>
    <row r="45" spans="1:1">
      <c r="A45" s="165"/>
    </row>
    <row r="46" spans="1:1">
      <c r="A46" s="165"/>
    </row>
    <row r="47" spans="1:1">
      <c r="A47" s="165"/>
    </row>
    <row r="48" spans="1:1">
      <c r="A48" s="165"/>
    </row>
    <row r="49" spans="1:1">
      <c r="A49" s="165"/>
    </row>
    <row r="50" spans="1:1">
      <c r="A50" s="165"/>
    </row>
    <row r="51" spans="1:1">
      <c r="A51" s="165"/>
    </row>
    <row r="52" spans="1:1">
      <c r="A52" s="165"/>
    </row>
    <row r="53" spans="1:1">
      <c r="A53" s="165"/>
    </row>
    <row r="54" spans="1:1">
      <c r="A54" s="165"/>
    </row>
    <row r="55" spans="1:1">
      <c r="A55" s="165"/>
    </row>
    <row r="56" spans="1:1">
      <c r="A56" s="165"/>
    </row>
    <row r="57" spans="1:1">
      <c r="A57" s="165"/>
    </row>
    <row r="58" spans="1:1">
      <c r="A58" s="165"/>
    </row>
    <row r="59" spans="1:1">
      <c r="A59" s="165"/>
    </row>
    <row r="60" spans="1:1">
      <c r="A60" s="165"/>
    </row>
    <row r="61" spans="1:1">
      <c r="A61" s="165"/>
    </row>
    <row r="62" spans="1:1">
      <c r="A62" s="165"/>
    </row>
    <row r="63" spans="1:1">
      <c r="A63" s="165"/>
    </row>
    <row r="64" spans="1:1">
      <c r="A64" s="165"/>
    </row>
    <row r="65" spans="1:1">
      <c r="A65" s="165"/>
    </row>
    <row r="66" spans="1:1">
      <c r="A66" s="165"/>
    </row>
    <row r="67" spans="1:1">
      <c r="A67" s="165"/>
    </row>
    <row r="68" spans="1:1">
      <c r="A68" s="165"/>
    </row>
    <row r="69" spans="1:1">
      <c r="A69" s="165"/>
    </row>
    <row r="70" spans="1:1">
      <c r="A70" s="165"/>
    </row>
    <row r="71" spans="1:1">
      <c r="A71" s="165"/>
    </row>
    <row r="72" spans="1:1">
      <c r="A72" s="165"/>
    </row>
    <row r="73" spans="1:1">
      <c r="A73" s="165"/>
    </row>
    <row r="74" spans="1:1">
      <c r="A74" s="165"/>
    </row>
    <row r="75" spans="1:1">
      <c r="A75" s="165"/>
    </row>
    <row r="76" spans="1:1">
      <c r="A76" s="165"/>
    </row>
  </sheetData>
  <mergeCells count="3">
    <mergeCell ref="A4:L4"/>
    <mergeCell ref="A3:L3"/>
    <mergeCell ref="A2:L2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2" firstPageNumber="0" orientation="landscape" r:id="rId1"/>
  <headerFooter alignWithMargins="0"/>
  <rowBreaks count="1" manualBreakCount="1">
    <brk id="2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SheetLayoutView="100" workbookViewId="0">
      <selection activeCell="A2" sqref="A2:L2"/>
    </sheetView>
  </sheetViews>
  <sheetFormatPr defaultColWidth="14.5" defaultRowHeight="14.25"/>
  <cols>
    <col min="1" max="1" width="22.6640625" style="173" customWidth="1"/>
    <col min="2" max="9" width="17" style="173" customWidth="1"/>
    <col min="10" max="12" width="15" style="173" customWidth="1"/>
    <col min="13" max="16384" width="14.5" style="173"/>
  </cols>
  <sheetData>
    <row r="1" spans="1:12" s="175" customFormat="1" ht="18.75" customHeight="1"/>
    <row r="2" spans="1:12" s="175" customFormat="1" ht="18.75" customHeight="1">
      <c r="A2" s="459" t="s">
        <v>124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</row>
    <row r="3" spans="1:12" s="175" customFormat="1" ht="18.75" customHeight="1">
      <c r="A3" s="459" t="s">
        <v>43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</row>
    <row r="4" spans="1:12" s="175" customFormat="1" ht="18.75" customHeight="1">
      <c r="A4" s="459" t="s">
        <v>35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</row>
    <row r="5" spans="1:12" s="175" customFormat="1" ht="18.75" customHeight="1">
      <c r="A5" s="301"/>
      <c r="B5" s="301"/>
      <c r="C5" s="301"/>
      <c r="D5" s="301"/>
      <c r="E5" s="301"/>
    </row>
    <row r="6" spans="1:12" s="175" customFormat="1" ht="18.75" customHeight="1">
      <c r="A6" s="174" t="s">
        <v>2</v>
      </c>
      <c r="B6" s="174" t="s">
        <v>82</v>
      </c>
      <c r="C6" s="174" t="s">
        <v>83</v>
      </c>
      <c r="D6" s="174" t="s">
        <v>160</v>
      </c>
      <c r="E6" s="174" t="s">
        <v>169</v>
      </c>
      <c r="F6" s="174" t="s">
        <v>178</v>
      </c>
      <c r="G6" s="174" t="s">
        <v>220</v>
      </c>
      <c r="H6" s="174" t="s">
        <v>235</v>
      </c>
      <c r="I6" s="174" t="s">
        <v>250</v>
      </c>
      <c r="J6" s="174" t="s">
        <v>234</v>
      </c>
      <c r="K6" s="174" t="s">
        <v>247</v>
      </c>
      <c r="L6" s="174" t="s">
        <v>262</v>
      </c>
    </row>
    <row r="7" spans="1:12" s="175" customFormat="1" ht="18.75" customHeight="1">
      <c r="A7" s="176" t="s">
        <v>46</v>
      </c>
      <c r="B7" s="177">
        <v>1530.3</v>
      </c>
      <c r="C7" s="177">
        <v>1624.5</v>
      </c>
      <c r="D7" s="177">
        <v>1521.2</v>
      </c>
      <c r="E7" s="177">
        <v>1589.8</v>
      </c>
      <c r="F7" s="177">
        <v>1601.9</v>
      </c>
      <c r="G7" s="177">
        <v>1549.2</v>
      </c>
      <c r="H7" s="177">
        <v>1594.5</v>
      </c>
      <c r="I7" s="177">
        <v>1625.8</v>
      </c>
      <c r="J7" s="177">
        <v>1702.8</v>
      </c>
      <c r="K7" s="177">
        <v>1717.7</v>
      </c>
      <c r="L7" s="177">
        <v>1647.5</v>
      </c>
    </row>
    <row r="8" spans="1:12" s="175" customFormat="1" ht="18.75" customHeight="1">
      <c r="A8" s="176" t="s">
        <v>47</v>
      </c>
      <c r="B8" s="177">
        <v>814.2</v>
      </c>
      <c r="C8" s="177">
        <v>861.5</v>
      </c>
      <c r="D8" s="177">
        <v>845.6</v>
      </c>
      <c r="E8" s="177">
        <v>906.5</v>
      </c>
      <c r="F8" s="177">
        <v>948.8</v>
      </c>
      <c r="G8" s="177">
        <v>878.1</v>
      </c>
      <c r="H8" s="177">
        <v>888.5</v>
      </c>
      <c r="I8" s="177">
        <v>876.3</v>
      </c>
      <c r="J8" s="177">
        <v>874.9</v>
      </c>
      <c r="K8" s="177">
        <v>903.2</v>
      </c>
      <c r="L8" s="177">
        <v>872.4</v>
      </c>
    </row>
    <row r="9" spans="1:12" s="175" customFormat="1" ht="18.75" customHeight="1">
      <c r="A9" s="176" t="s">
        <v>45</v>
      </c>
      <c r="B9" s="177">
        <v>707.7</v>
      </c>
      <c r="C9" s="177">
        <v>794.6</v>
      </c>
      <c r="D9" s="177">
        <v>873.5</v>
      </c>
      <c r="E9" s="177">
        <v>885.1</v>
      </c>
      <c r="F9" s="177">
        <v>924.3</v>
      </c>
      <c r="G9" s="177">
        <v>848.8</v>
      </c>
      <c r="H9" s="177">
        <v>876.4</v>
      </c>
      <c r="I9" s="177">
        <v>994</v>
      </c>
      <c r="J9" s="177">
        <v>1048</v>
      </c>
      <c r="K9" s="177">
        <v>1145.8</v>
      </c>
      <c r="L9" s="177">
        <v>1105.2</v>
      </c>
    </row>
    <row r="10" spans="1:12" s="175" customFormat="1" ht="18.75" customHeight="1">
      <c r="A10" s="176" t="s">
        <v>44</v>
      </c>
      <c r="B10" s="177">
        <v>684.5</v>
      </c>
      <c r="C10" s="177">
        <v>657.5</v>
      </c>
      <c r="D10" s="177">
        <v>731.6</v>
      </c>
      <c r="E10" s="177">
        <v>799</v>
      </c>
      <c r="F10" s="177">
        <v>859.8</v>
      </c>
      <c r="G10" s="177">
        <v>876</v>
      </c>
      <c r="H10" s="177">
        <v>767.5</v>
      </c>
      <c r="I10" s="177">
        <v>897.6</v>
      </c>
      <c r="J10" s="177">
        <v>959.4</v>
      </c>
      <c r="K10" s="177">
        <v>1016.8</v>
      </c>
      <c r="L10" s="177">
        <v>1006.4</v>
      </c>
    </row>
    <row r="11" spans="1:12" s="175" customFormat="1" ht="18.75" customHeight="1">
      <c r="A11" s="174" t="s">
        <v>14</v>
      </c>
      <c r="B11" s="178">
        <f t="shared" ref="B11:G11" si="0">SUM(B7:B10)</f>
        <v>3736.7</v>
      </c>
      <c r="C11" s="178">
        <f t="shared" si="0"/>
        <v>3938.1</v>
      </c>
      <c r="D11" s="178">
        <f t="shared" si="0"/>
        <v>3971.9</v>
      </c>
      <c r="E11" s="178">
        <f t="shared" si="0"/>
        <v>4180.3999999999996</v>
      </c>
      <c r="F11" s="178">
        <f t="shared" si="0"/>
        <v>4334.8</v>
      </c>
      <c r="G11" s="178">
        <f t="shared" si="0"/>
        <v>4152.1000000000004</v>
      </c>
      <c r="H11" s="178">
        <f>SUM(H7:H10)</f>
        <v>4126.8999999999996</v>
      </c>
      <c r="I11" s="178">
        <f>SUM(I7:I10)</f>
        <v>4393.7</v>
      </c>
      <c r="J11" s="178">
        <f>SUM(J7:J10)</f>
        <v>4585.0999999999995</v>
      </c>
      <c r="K11" s="178">
        <f>SUM(K7:K10)</f>
        <v>4783.5</v>
      </c>
      <c r="L11" s="178">
        <f>SUM(L7:L10)</f>
        <v>4631.5</v>
      </c>
    </row>
    <row r="12" spans="1:12" s="175" customFormat="1" ht="18.75" customHeight="1">
      <c r="A12" s="229" t="s">
        <v>264</v>
      </c>
      <c r="B12" s="182"/>
      <c r="E12" s="168"/>
      <c r="F12" s="168"/>
      <c r="G12" s="271"/>
      <c r="H12" s="271"/>
      <c r="I12" s="271"/>
      <c r="J12" s="271"/>
      <c r="K12" s="271"/>
      <c r="L12" s="271"/>
    </row>
    <row r="13" spans="1:12" s="175" customFormat="1" ht="18.75" customHeight="1">
      <c r="A13" s="170" t="s">
        <v>19</v>
      </c>
    </row>
    <row r="14" spans="1:12" s="175" customFormat="1" ht="18.75" customHeight="1">
      <c r="A14" s="170" t="s">
        <v>186</v>
      </c>
    </row>
    <row r="15" spans="1:12" s="175" customFormat="1" ht="18.75" customHeight="1">
      <c r="A15" s="170"/>
    </row>
    <row r="16" spans="1:12" ht="11.25" customHeight="1">
      <c r="A16" s="163"/>
    </row>
    <row r="17" spans="1:1" ht="11.25" customHeight="1">
      <c r="A17" s="163"/>
    </row>
    <row r="18" spans="1:1" ht="11.25" customHeight="1">
      <c r="A18" s="179"/>
    </row>
    <row r="19" spans="1:1" ht="11.25" customHeight="1">
      <c r="A19" s="163"/>
    </row>
    <row r="20" spans="1:1" ht="12.75" customHeight="1">
      <c r="A20" s="163"/>
    </row>
    <row r="21" spans="1:1" ht="11.25" customHeight="1">
      <c r="A21" s="163"/>
    </row>
    <row r="22" spans="1:1" ht="11.25" customHeight="1">
      <c r="A22" s="163"/>
    </row>
    <row r="23" spans="1:1" ht="11.25" customHeight="1">
      <c r="A23" s="163"/>
    </row>
    <row r="24" spans="1:1" ht="11.25" customHeight="1">
      <c r="A24" s="163"/>
    </row>
    <row r="25" spans="1:1" ht="11.25" customHeight="1">
      <c r="A25" s="163"/>
    </row>
    <row r="26" spans="1:1" ht="11.25" customHeight="1">
      <c r="A26" s="163"/>
    </row>
    <row r="27" spans="1:1" ht="11.25" customHeight="1">
      <c r="A27" s="163"/>
    </row>
    <row r="28" spans="1:1" ht="11.25" customHeight="1">
      <c r="A28" s="163"/>
    </row>
    <row r="29" spans="1:1" ht="11.25" customHeight="1"/>
    <row r="30" spans="1:1" ht="11.25" customHeight="1">
      <c r="A30" s="180"/>
    </row>
    <row r="31" spans="1:1" ht="11.25" customHeight="1"/>
    <row r="32" spans="1:1" ht="11.25" customHeight="1"/>
    <row r="33" spans="1:1" ht="11.25" customHeight="1"/>
    <row r="34" spans="1:1" ht="11.25" customHeight="1"/>
    <row r="36" spans="1:1" ht="12.75" customHeight="1">
      <c r="A36" s="181"/>
    </row>
  </sheetData>
  <mergeCells count="3">
    <mergeCell ref="A4:L4"/>
    <mergeCell ref="A3:L3"/>
    <mergeCell ref="A2:L2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6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Normal="100" zoomScaleSheetLayoutView="100" workbookViewId="0">
      <selection activeCell="A2" sqref="A2:H2"/>
    </sheetView>
  </sheetViews>
  <sheetFormatPr defaultColWidth="9.6640625" defaultRowHeight="14.25"/>
  <cols>
    <col min="1" max="1" width="18.5" style="198" customWidth="1"/>
    <col min="2" max="8" width="21.1640625" style="190" customWidth="1"/>
    <col min="9" max="9" width="10.6640625" style="190" customWidth="1"/>
    <col min="10" max="16384" width="9.6640625" style="190"/>
  </cols>
  <sheetData>
    <row r="1" spans="1:9" s="189" customFormat="1" ht="18.75" customHeight="1">
      <c r="A1" s="203"/>
    </row>
    <row r="2" spans="1:9" s="189" customFormat="1" ht="18.75" customHeight="1">
      <c r="A2" s="460" t="s">
        <v>159</v>
      </c>
      <c r="B2" s="460"/>
      <c r="C2" s="460"/>
      <c r="D2" s="460"/>
      <c r="E2" s="460"/>
      <c r="F2" s="460"/>
      <c r="G2" s="460"/>
      <c r="H2" s="460"/>
    </row>
    <row r="3" spans="1:9" s="189" customFormat="1" ht="18.75" customHeight="1">
      <c r="A3" s="460" t="s">
        <v>72</v>
      </c>
      <c r="B3" s="460"/>
      <c r="C3" s="460"/>
      <c r="D3" s="460"/>
      <c r="E3" s="460"/>
      <c r="F3" s="460"/>
      <c r="G3" s="460"/>
      <c r="H3" s="460"/>
    </row>
    <row r="4" spans="1:9" s="189" customFormat="1" ht="18.75" customHeight="1">
      <c r="A4" s="460" t="s">
        <v>35</v>
      </c>
      <c r="B4" s="460"/>
      <c r="C4" s="460"/>
      <c r="D4" s="460"/>
      <c r="E4" s="460"/>
      <c r="F4" s="460"/>
      <c r="G4" s="460"/>
      <c r="H4" s="460"/>
    </row>
    <row r="5" spans="1:9" s="189" customFormat="1" ht="18.75" customHeight="1">
      <c r="A5" s="204"/>
      <c r="B5" s="205"/>
      <c r="C5" s="205"/>
      <c r="D5" s="205"/>
      <c r="E5" s="205"/>
      <c r="F5" s="205"/>
      <c r="G5" s="205"/>
      <c r="H5" s="205"/>
    </row>
    <row r="6" spans="1:9" s="189" customFormat="1" ht="36.75" customHeight="1">
      <c r="A6" s="191" t="s">
        <v>101</v>
      </c>
      <c r="B6" s="191" t="s">
        <v>102</v>
      </c>
      <c r="C6" s="191" t="s">
        <v>214</v>
      </c>
      <c r="D6" s="191" t="s">
        <v>211</v>
      </c>
      <c r="E6" s="191" t="s">
        <v>212</v>
      </c>
      <c r="F6" s="191" t="s">
        <v>103</v>
      </c>
      <c r="G6" s="191" t="s">
        <v>207</v>
      </c>
      <c r="H6" s="191" t="s">
        <v>104</v>
      </c>
      <c r="I6" s="206"/>
    </row>
    <row r="7" spans="1:9" s="189" customFormat="1" ht="18.75" hidden="1" customHeight="1">
      <c r="A7" s="192" t="s">
        <v>88</v>
      </c>
      <c r="B7" s="215">
        <v>1647</v>
      </c>
      <c r="C7" s="215">
        <v>2506</v>
      </c>
      <c r="D7" s="215">
        <v>2481</v>
      </c>
      <c r="E7" s="215">
        <f t="shared" ref="E7:E17" si="0">SUM(B7,D7)</f>
        <v>4128</v>
      </c>
      <c r="F7" s="215">
        <v>2331</v>
      </c>
      <c r="G7" s="215">
        <f t="shared" ref="G7:G16" si="1">E7-F7</f>
        <v>1797</v>
      </c>
      <c r="H7" s="215">
        <f t="shared" ref="H7:H16" si="2">G7-B7</f>
        <v>150</v>
      </c>
      <c r="I7" s="207"/>
    </row>
    <row r="8" spans="1:9" s="189" customFormat="1" ht="18.75" hidden="1" customHeight="1">
      <c r="A8" s="192" t="s">
        <v>89</v>
      </c>
      <c r="B8" s="215">
        <v>1481</v>
      </c>
      <c r="C8" s="215">
        <v>2269</v>
      </c>
      <c r="D8" s="215">
        <v>2246</v>
      </c>
      <c r="E8" s="215">
        <f t="shared" si="0"/>
        <v>3727</v>
      </c>
      <c r="F8" s="215">
        <v>2284</v>
      </c>
      <c r="G8" s="215">
        <f t="shared" si="1"/>
        <v>1443</v>
      </c>
      <c r="H8" s="192">
        <f t="shared" si="2"/>
        <v>-38</v>
      </c>
      <c r="I8" s="207"/>
    </row>
    <row r="9" spans="1:9" s="189" customFormat="1" ht="18.75" hidden="1" customHeight="1">
      <c r="A9" s="192" t="s">
        <v>90</v>
      </c>
      <c r="B9" s="215">
        <v>1526</v>
      </c>
      <c r="C9" s="215">
        <v>2485</v>
      </c>
      <c r="D9" s="215">
        <v>2460</v>
      </c>
      <c r="E9" s="215">
        <f t="shared" si="0"/>
        <v>3986</v>
      </c>
      <c r="F9" s="215">
        <v>2415</v>
      </c>
      <c r="G9" s="215">
        <f t="shared" si="1"/>
        <v>1571</v>
      </c>
      <c r="H9" s="192">
        <f t="shared" si="2"/>
        <v>45</v>
      </c>
      <c r="I9" s="207"/>
    </row>
    <row r="10" spans="1:9" s="189" customFormat="1" ht="18.75" hidden="1" customHeight="1">
      <c r="A10" s="192" t="s">
        <v>91</v>
      </c>
      <c r="B10" s="215">
        <v>1427</v>
      </c>
      <c r="C10" s="215">
        <v>2436</v>
      </c>
      <c r="D10" s="215">
        <v>2412</v>
      </c>
      <c r="E10" s="215">
        <f t="shared" si="0"/>
        <v>3839</v>
      </c>
      <c r="F10" s="215">
        <v>2511</v>
      </c>
      <c r="G10" s="215">
        <f t="shared" si="1"/>
        <v>1328</v>
      </c>
      <c r="H10" s="192">
        <f t="shared" si="2"/>
        <v>-99</v>
      </c>
      <c r="I10" s="207"/>
    </row>
    <row r="11" spans="1:9" s="189" customFormat="1" ht="18.75" hidden="1" customHeight="1">
      <c r="A11" s="192" t="s">
        <v>92</v>
      </c>
      <c r="B11" s="215">
        <v>1220</v>
      </c>
      <c r="C11" s="215">
        <v>2348</v>
      </c>
      <c r="D11" s="215">
        <v>2325</v>
      </c>
      <c r="E11" s="215">
        <f t="shared" si="0"/>
        <v>3545</v>
      </c>
      <c r="F11" s="215">
        <v>2532</v>
      </c>
      <c r="G11" s="215">
        <f t="shared" si="1"/>
        <v>1013</v>
      </c>
      <c r="H11" s="192">
        <f t="shared" si="2"/>
        <v>-207</v>
      </c>
      <c r="I11" s="207"/>
    </row>
    <row r="12" spans="1:9" s="189" customFormat="1" ht="18.75" hidden="1" customHeight="1">
      <c r="A12" s="192" t="s">
        <v>93</v>
      </c>
      <c r="B12" s="215">
        <v>1522</v>
      </c>
      <c r="C12" s="215">
        <v>2915</v>
      </c>
      <c r="D12" s="215">
        <v>2886</v>
      </c>
      <c r="E12" s="215">
        <f t="shared" si="0"/>
        <v>4408</v>
      </c>
      <c r="F12" s="215">
        <v>2719</v>
      </c>
      <c r="G12" s="215">
        <f t="shared" si="1"/>
        <v>1689</v>
      </c>
      <c r="H12" s="192">
        <f t="shared" si="2"/>
        <v>167</v>
      </c>
      <c r="I12" s="207"/>
    </row>
    <row r="13" spans="1:9" s="189" customFormat="1" ht="18.75" hidden="1" customHeight="1">
      <c r="A13" s="192" t="s">
        <v>94</v>
      </c>
      <c r="B13" s="215">
        <v>1502</v>
      </c>
      <c r="C13" s="215">
        <v>2710</v>
      </c>
      <c r="D13" s="215">
        <v>2683</v>
      </c>
      <c r="E13" s="215">
        <f t="shared" si="0"/>
        <v>4185</v>
      </c>
      <c r="F13" s="215">
        <v>2711</v>
      </c>
      <c r="G13" s="215">
        <f t="shared" si="1"/>
        <v>1474</v>
      </c>
      <c r="H13" s="215">
        <f t="shared" si="2"/>
        <v>-28</v>
      </c>
      <c r="I13" s="207"/>
    </row>
    <row r="14" spans="1:9" s="189" customFormat="1" ht="18.75" hidden="1" customHeight="1">
      <c r="A14" s="192" t="s">
        <v>95</v>
      </c>
      <c r="B14" s="215">
        <v>1424</v>
      </c>
      <c r="C14" s="215">
        <v>2693</v>
      </c>
      <c r="D14" s="215">
        <v>2666</v>
      </c>
      <c r="E14" s="215">
        <f t="shared" si="0"/>
        <v>4090</v>
      </c>
      <c r="F14" s="215">
        <v>2752</v>
      </c>
      <c r="G14" s="215">
        <f t="shared" si="1"/>
        <v>1338</v>
      </c>
      <c r="H14" s="215">
        <f t="shared" si="2"/>
        <v>-86</v>
      </c>
      <c r="I14" s="207"/>
    </row>
    <row r="15" spans="1:9" s="189" customFormat="1" ht="18.75" hidden="1" customHeight="1">
      <c r="A15" s="192" t="s">
        <v>96</v>
      </c>
      <c r="B15" s="215">
        <v>1469</v>
      </c>
      <c r="C15" s="215">
        <v>2808</v>
      </c>
      <c r="D15" s="215">
        <v>2780</v>
      </c>
      <c r="E15" s="215">
        <f t="shared" si="0"/>
        <v>4249</v>
      </c>
      <c r="F15" s="215">
        <v>2744</v>
      </c>
      <c r="G15" s="215">
        <f t="shared" si="1"/>
        <v>1505</v>
      </c>
      <c r="H15" s="215">
        <f t="shared" si="2"/>
        <v>36</v>
      </c>
      <c r="I15" s="207"/>
    </row>
    <row r="16" spans="1:9" s="189" customFormat="1" ht="18.75" hidden="1" customHeight="1">
      <c r="A16" s="192" t="s">
        <v>86</v>
      </c>
      <c r="B16" s="215">
        <v>1564</v>
      </c>
      <c r="C16" s="215">
        <v>3077</v>
      </c>
      <c r="D16" s="215">
        <v>3046</v>
      </c>
      <c r="E16" s="215">
        <f t="shared" si="0"/>
        <v>4610</v>
      </c>
      <c r="F16" s="215">
        <v>2960</v>
      </c>
      <c r="G16" s="215">
        <f t="shared" si="1"/>
        <v>1650</v>
      </c>
      <c r="H16" s="215">
        <f t="shared" si="2"/>
        <v>86</v>
      </c>
      <c r="I16" s="207"/>
    </row>
    <row r="17" spans="1:9" s="189" customFormat="1" ht="18.75" hidden="1" customHeight="1">
      <c r="A17" s="192" t="s">
        <v>87</v>
      </c>
      <c r="B17" s="193">
        <v>1344</v>
      </c>
      <c r="C17" s="193">
        <v>2865</v>
      </c>
      <c r="D17" s="193">
        <v>2836</v>
      </c>
      <c r="E17" s="193">
        <f t="shared" si="0"/>
        <v>4180</v>
      </c>
      <c r="F17" s="193">
        <v>3065</v>
      </c>
      <c r="G17" s="193">
        <f>E17-F17</f>
        <v>1115</v>
      </c>
      <c r="H17" s="193">
        <f>G17-B17</f>
        <v>-229</v>
      </c>
      <c r="I17" s="194"/>
    </row>
    <row r="18" spans="1:9" s="189" customFormat="1" ht="18.75" hidden="1" customHeight="1">
      <c r="A18" s="192" t="s">
        <v>97</v>
      </c>
      <c r="B18" s="193">
        <v>1315</v>
      </c>
      <c r="C18" s="193">
        <v>2877</v>
      </c>
      <c r="D18" s="193">
        <v>2848</v>
      </c>
      <c r="E18" s="193">
        <f t="shared" ref="E18:E35" si="3">SUM(B18,D18)</f>
        <v>4163</v>
      </c>
      <c r="F18" s="193">
        <v>2886</v>
      </c>
      <c r="G18" s="193">
        <f t="shared" ref="G18:G29" si="4">E18-F18</f>
        <v>1277</v>
      </c>
      <c r="H18" s="193">
        <f t="shared" ref="H18:H28" si="5">G18-B18</f>
        <v>-38</v>
      </c>
      <c r="I18" s="194"/>
    </row>
    <row r="19" spans="1:9" s="189" customFormat="1" ht="18.75" hidden="1" customHeight="1">
      <c r="A19" s="192" t="s">
        <v>98</v>
      </c>
      <c r="B19" s="193">
        <v>1395</v>
      </c>
      <c r="C19" s="193">
        <v>3179</v>
      </c>
      <c r="D19" s="193">
        <v>3147</v>
      </c>
      <c r="E19" s="193">
        <f t="shared" si="3"/>
        <v>4542</v>
      </c>
      <c r="F19" s="193">
        <v>3077</v>
      </c>
      <c r="G19" s="193">
        <f t="shared" si="4"/>
        <v>1465</v>
      </c>
      <c r="H19" s="193">
        <f t="shared" si="5"/>
        <v>70</v>
      </c>
      <c r="I19" s="194"/>
    </row>
    <row r="20" spans="1:9" s="189" customFormat="1" ht="18.75" hidden="1" customHeight="1">
      <c r="A20" s="192" t="s">
        <v>71</v>
      </c>
      <c r="B20" s="193">
        <v>1682</v>
      </c>
      <c r="C20" s="193">
        <v>3548</v>
      </c>
      <c r="D20" s="193">
        <v>3513</v>
      </c>
      <c r="E20" s="193">
        <f t="shared" si="3"/>
        <v>5195</v>
      </c>
      <c r="F20" s="193">
        <v>3237</v>
      </c>
      <c r="G20" s="193">
        <f t="shared" si="4"/>
        <v>1958</v>
      </c>
      <c r="H20" s="193">
        <f t="shared" si="5"/>
        <v>276</v>
      </c>
      <c r="I20" s="194"/>
    </row>
    <row r="21" spans="1:9" s="189" customFormat="1" ht="18.75" hidden="1" customHeight="1">
      <c r="A21" s="192" t="s">
        <v>85</v>
      </c>
      <c r="B21" s="193">
        <v>1644</v>
      </c>
      <c r="C21" s="193">
        <v>3378</v>
      </c>
      <c r="D21" s="193">
        <v>3344</v>
      </c>
      <c r="E21" s="193">
        <f t="shared" si="3"/>
        <v>4988</v>
      </c>
      <c r="F21" s="193">
        <v>3382</v>
      </c>
      <c r="G21" s="193">
        <f t="shared" si="4"/>
        <v>1606</v>
      </c>
      <c r="H21" s="193">
        <f t="shared" si="5"/>
        <v>-38</v>
      </c>
      <c r="I21" s="194"/>
    </row>
    <row r="22" spans="1:9" s="189" customFormat="1" ht="18.75" hidden="1" customHeight="1">
      <c r="A22" s="192" t="s">
        <v>70</v>
      </c>
      <c r="B22" s="193">
        <v>1892</v>
      </c>
      <c r="C22" s="193">
        <v>3808</v>
      </c>
      <c r="D22" s="193">
        <v>3770</v>
      </c>
      <c r="E22" s="193">
        <f t="shared" si="3"/>
        <v>5662</v>
      </c>
      <c r="F22" s="193">
        <v>3522</v>
      </c>
      <c r="G22" s="193">
        <f t="shared" si="4"/>
        <v>2140</v>
      </c>
      <c r="H22" s="193">
        <f t="shared" si="5"/>
        <v>248</v>
      </c>
      <c r="I22" s="194"/>
    </row>
    <row r="23" spans="1:9" s="189" customFormat="1" ht="18.75" hidden="1" customHeight="1">
      <c r="A23" s="192" t="s">
        <v>69</v>
      </c>
      <c r="B23" s="193">
        <v>1613</v>
      </c>
      <c r="C23" s="193">
        <v>3430</v>
      </c>
      <c r="D23" s="193">
        <v>3396</v>
      </c>
      <c r="E23" s="193">
        <f t="shared" si="3"/>
        <v>5009</v>
      </c>
      <c r="F23" s="193">
        <v>3675</v>
      </c>
      <c r="G23" s="193">
        <f t="shared" si="4"/>
        <v>1334</v>
      </c>
      <c r="H23" s="193">
        <f t="shared" si="5"/>
        <v>-279</v>
      </c>
      <c r="I23" s="194"/>
    </row>
    <row r="24" spans="1:9" s="189" customFormat="1" ht="18.75" hidden="1" customHeight="1">
      <c r="A24" s="192" t="s">
        <v>68</v>
      </c>
      <c r="B24" s="193">
        <v>1538</v>
      </c>
      <c r="C24" s="193">
        <v>3737</v>
      </c>
      <c r="D24" s="193">
        <v>3700</v>
      </c>
      <c r="E24" s="193">
        <f t="shared" si="3"/>
        <v>5238</v>
      </c>
      <c r="F24" s="193">
        <v>3775</v>
      </c>
      <c r="G24" s="193">
        <f t="shared" si="4"/>
        <v>1463</v>
      </c>
      <c r="H24" s="193">
        <f t="shared" si="5"/>
        <v>-75</v>
      </c>
      <c r="I24" s="194"/>
    </row>
    <row r="25" spans="1:9" s="189" customFormat="1" ht="18.75" hidden="1" customHeight="1">
      <c r="A25" s="192" t="s">
        <v>67</v>
      </c>
      <c r="B25" s="193">
        <v>1557</v>
      </c>
      <c r="C25" s="193">
        <v>3592</v>
      </c>
      <c r="D25" s="193">
        <v>3556</v>
      </c>
      <c r="E25" s="193">
        <f t="shared" si="3"/>
        <v>5113</v>
      </c>
      <c r="F25" s="193">
        <v>3537</v>
      </c>
      <c r="G25" s="193">
        <f t="shared" si="4"/>
        <v>1576</v>
      </c>
      <c r="H25" s="193">
        <f>G25-B25</f>
        <v>19</v>
      </c>
      <c r="I25" s="194"/>
    </row>
    <row r="26" spans="1:9" s="189" customFormat="1" ht="18.75" customHeight="1">
      <c r="A26" s="192" t="s">
        <v>82</v>
      </c>
      <c r="B26" s="193">
        <v>1418</v>
      </c>
      <c r="C26" s="195">
        <v>3634</v>
      </c>
      <c r="D26" s="193">
        <v>3598</v>
      </c>
      <c r="E26" s="193">
        <f t="shared" si="3"/>
        <v>5016</v>
      </c>
      <c r="F26" s="193">
        <v>3737</v>
      </c>
      <c r="G26" s="193">
        <f>E26-F26</f>
        <v>1279</v>
      </c>
      <c r="H26" s="193">
        <f t="shared" si="5"/>
        <v>-139</v>
      </c>
      <c r="I26" s="194"/>
    </row>
    <row r="27" spans="1:9" s="189" customFormat="1" ht="18.75" customHeight="1">
      <c r="A27" s="192" t="s">
        <v>83</v>
      </c>
      <c r="B27" s="193">
        <v>1746</v>
      </c>
      <c r="C27" s="195">
        <v>4309</v>
      </c>
      <c r="D27" s="193">
        <v>4266</v>
      </c>
      <c r="E27" s="193">
        <f t="shared" si="3"/>
        <v>6012</v>
      </c>
      <c r="F27" s="195">
        <v>3938</v>
      </c>
      <c r="G27" s="193">
        <f t="shared" si="4"/>
        <v>2074</v>
      </c>
      <c r="H27" s="193">
        <f t="shared" si="5"/>
        <v>328</v>
      </c>
      <c r="I27" s="194"/>
    </row>
    <row r="28" spans="1:9" s="189" customFormat="1" ht="18.75" customHeight="1">
      <c r="A28" s="192" t="s">
        <v>160</v>
      </c>
      <c r="B28" s="193">
        <v>1828</v>
      </c>
      <c r="C28" s="195">
        <v>4095</v>
      </c>
      <c r="D28" s="193">
        <v>4054</v>
      </c>
      <c r="E28" s="193">
        <f t="shared" si="3"/>
        <v>5882</v>
      </c>
      <c r="F28" s="193">
        <v>3972</v>
      </c>
      <c r="G28" s="193">
        <f t="shared" si="4"/>
        <v>1910</v>
      </c>
      <c r="H28" s="193">
        <f t="shared" si="5"/>
        <v>82</v>
      </c>
      <c r="I28" s="194"/>
    </row>
    <row r="29" spans="1:9" s="189" customFormat="1" ht="18.75" customHeight="1">
      <c r="A29" s="192" t="s">
        <v>169</v>
      </c>
      <c r="B29" s="193">
        <v>1552</v>
      </c>
      <c r="C29" s="195">
        <v>3943</v>
      </c>
      <c r="D29" s="193">
        <v>3904</v>
      </c>
      <c r="E29" s="193">
        <f t="shared" si="3"/>
        <v>5456</v>
      </c>
      <c r="F29" s="193">
        <v>4180</v>
      </c>
      <c r="G29" s="193">
        <f t="shared" si="4"/>
        <v>1276</v>
      </c>
      <c r="H29" s="193">
        <f t="shared" ref="H29:H35" si="6">G29-B29</f>
        <v>-276</v>
      </c>
      <c r="I29" s="194"/>
    </row>
    <row r="30" spans="1:9" s="189" customFormat="1" ht="18.75" customHeight="1">
      <c r="A30" s="192" t="s">
        <v>178</v>
      </c>
      <c r="B30" s="193">
        <v>1543</v>
      </c>
      <c r="C30" s="195">
        <v>4370</v>
      </c>
      <c r="D30" s="193">
        <v>4326</v>
      </c>
      <c r="E30" s="193">
        <f t="shared" si="3"/>
        <v>5869</v>
      </c>
      <c r="F30" s="193">
        <v>4335</v>
      </c>
      <c r="G30" s="193">
        <f t="shared" ref="G30:G35" si="7">E30-F30</f>
        <v>1534</v>
      </c>
      <c r="H30" s="193">
        <f t="shared" si="6"/>
        <v>-9</v>
      </c>
      <c r="I30" s="194"/>
    </row>
    <row r="31" spans="1:9" s="189" customFormat="1" ht="18.75" customHeight="1">
      <c r="A31" s="192" t="s">
        <v>251</v>
      </c>
      <c r="B31" s="193">
        <v>1600</v>
      </c>
      <c r="C31" s="195">
        <v>4252</v>
      </c>
      <c r="D31" s="193">
        <v>4209</v>
      </c>
      <c r="E31" s="193">
        <f t="shared" si="3"/>
        <v>5809</v>
      </c>
      <c r="F31" s="193">
        <v>4152</v>
      </c>
      <c r="G31" s="193">
        <f t="shared" si="7"/>
        <v>1657</v>
      </c>
      <c r="H31" s="193">
        <f t="shared" si="6"/>
        <v>57</v>
      </c>
      <c r="I31" s="194"/>
    </row>
    <row r="32" spans="1:9" s="189" customFormat="1" ht="18.75" customHeight="1">
      <c r="A32" s="192" t="s">
        <v>235</v>
      </c>
      <c r="B32" s="193">
        <v>1427</v>
      </c>
      <c r="C32" s="195">
        <v>3994</v>
      </c>
      <c r="D32" s="193">
        <v>3954</v>
      </c>
      <c r="E32" s="193">
        <f t="shared" si="3"/>
        <v>5381</v>
      </c>
      <c r="F32" s="193">
        <v>4127</v>
      </c>
      <c r="G32" s="193">
        <f t="shared" si="7"/>
        <v>1254</v>
      </c>
      <c r="H32" s="193">
        <f t="shared" si="6"/>
        <v>-173</v>
      </c>
      <c r="I32" s="194"/>
    </row>
    <row r="33" spans="1:9" s="189" customFormat="1" ht="18.75" customHeight="1">
      <c r="A33" s="192" t="s">
        <v>250</v>
      </c>
      <c r="B33" s="193">
        <v>1753</v>
      </c>
      <c r="C33" s="195">
        <v>4768</v>
      </c>
      <c r="D33" s="193">
        <v>4720</v>
      </c>
      <c r="E33" s="193">
        <f t="shared" si="3"/>
        <v>6473</v>
      </c>
      <c r="F33" s="193">
        <v>4394</v>
      </c>
      <c r="G33" s="193">
        <f t="shared" si="7"/>
        <v>2079</v>
      </c>
      <c r="H33" s="193">
        <f t="shared" si="6"/>
        <v>326</v>
      </c>
      <c r="I33" s="194"/>
    </row>
    <row r="34" spans="1:9" s="189" customFormat="1" ht="18.75" customHeight="1">
      <c r="A34" s="192" t="s">
        <v>249</v>
      </c>
      <c r="B34" s="193">
        <v>1770</v>
      </c>
      <c r="C34" s="195">
        <v>4648</v>
      </c>
      <c r="D34" s="193">
        <v>4602</v>
      </c>
      <c r="E34" s="193">
        <f t="shared" si="3"/>
        <v>6372</v>
      </c>
      <c r="F34" s="193">
        <v>4585</v>
      </c>
      <c r="G34" s="193">
        <f t="shared" si="7"/>
        <v>1787</v>
      </c>
      <c r="H34" s="193">
        <f t="shared" si="6"/>
        <v>17</v>
      </c>
      <c r="I34" s="194"/>
    </row>
    <row r="35" spans="1:9" s="189" customFormat="1" ht="18.75" customHeight="1">
      <c r="A35" s="192" t="s">
        <v>248</v>
      </c>
      <c r="B35" s="193">
        <v>1722</v>
      </c>
      <c r="C35" s="195">
        <v>4784</v>
      </c>
      <c r="D35" s="193">
        <v>4736</v>
      </c>
      <c r="E35" s="193">
        <f t="shared" si="3"/>
        <v>6458</v>
      </c>
      <c r="F35" s="193">
        <v>4784</v>
      </c>
      <c r="G35" s="193">
        <f t="shared" si="7"/>
        <v>1674</v>
      </c>
      <c r="H35" s="193">
        <f t="shared" si="6"/>
        <v>-48</v>
      </c>
      <c r="I35" s="194"/>
    </row>
    <row r="36" spans="1:9" s="189" customFormat="1" ht="18.75" customHeight="1">
      <c r="A36" s="238" t="s">
        <v>263</v>
      </c>
      <c r="B36" s="327">
        <v>1741</v>
      </c>
      <c r="C36" s="328">
        <v>4697</v>
      </c>
      <c r="D36" s="327">
        <v>4650</v>
      </c>
      <c r="E36" s="327">
        <f>SUM(B36,D36)</f>
        <v>6391</v>
      </c>
      <c r="F36" s="327">
        <v>4631</v>
      </c>
      <c r="G36" s="327">
        <f>E36-F36</f>
        <v>1760</v>
      </c>
      <c r="H36" s="327">
        <f t="shared" ref="H36" si="8">G36-B36</f>
        <v>19</v>
      </c>
      <c r="I36" s="194"/>
    </row>
    <row r="37" spans="1:9" s="189" customFormat="1" ht="18.75" customHeight="1">
      <c r="A37" s="229" t="s">
        <v>264</v>
      </c>
      <c r="B37" s="205"/>
      <c r="C37" s="205"/>
      <c r="D37" s="205"/>
      <c r="F37" s="270"/>
      <c r="G37" s="208"/>
    </row>
    <row r="38" spans="1:9" s="189" customFormat="1" ht="18.75" customHeight="1">
      <c r="A38" s="209" t="s">
        <v>66</v>
      </c>
      <c r="D38" s="210"/>
      <c r="E38" s="210"/>
      <c r="F38" s="211"/>
      <c r="G38" s="212"/>
      <c r="H38" s="212"/>
    </row>
    <row r="39" spans="1:9" s="189" customFormat="1" ht="18.75" customHeight="1">
      <c r="A39" s="213" t="s">
        <v>208</v>
      </c>
      <c r="C39" s="210"/>
      <c r="D39" s="210"/>
      <c r="E39" s="210"/>
      <c r="F39" s="210"/>
      <c r="G39" s="214"/>
      <c r="H39" s="214"/>
    </row>
    <row r="40" spans="1:9" s="189" customFormat="1" ht="18.75" customHeight="1">
      <c r="A40" s="213" t="s">
        <v>209</v>
      </c>
      <c r="C40" s="210"/>
      <c r="D40" s="210"/>
      <c r="E40" s="210"/>
      <c r="F40" s="210"/>
      <c r="G40" s="210"/>
      <c r="H40" s="210"/>
    </row>
    <row r="41" spans="1:9" s="189" customFormat="1" ht="18.75" customHeight="1">
      <c r="A41" s="213" t="s">
        <v>210</v>
      </c>
      <c r="E41" s="210"/>
      <c r="F41" s="210"/>
      <c r="G41" s="210"/>
      <c r="H41" s="6"/>
    </row>
    <row r="42" spans="1:9" s="189" customFormat="1" ht="18.75" customHeight="1">
      <c r="A42" s="213" t="s">
        <v>213</v>
      </c>
      <c r="B42" s="210"/>
      <c r="C42" s="210"/>
      <c r="D42" s="210"/>
      <c r="E42" s="210"/>
      <c r="F42" s="210"/>
      <c r="G42" s="210"/>
      <c r="H42" s="210"/>
    </row>
    <row r="43" spans="1:9" ht="11.25" customHeight="1">
      <c r="A43" s="197"/>
      <c r="B43" s="196"/>
      <c r="C43" s="196"/>
      <c r="D43" s="196"/>
      <c r="E43" s="196"/>
      <c r="F43" s="196"/>
      <c r="G43" s="196"/>
      <c r="H43" s="196"/>
    </row>
    <row r="44" spans="1:9">
      <c r="B44" s="196"/>
      <c r="C44" s="196"/>
      <c r="D44" s="199"/>
      <c r="E44" s="196"/>
      <c r="F44" s="196"/>
      <c r="G44" s="196"/>
      <c r="H44" s="196"/>
    </row>
    <row r="45" spans="1:9">
      <c r="A45" s="197"/>
      <c r="B45" s="196"/>
      <c r="C45" s="196"/>
      <c r="D45" s="196"/>
      <c r="E45" s="196"/>
      <c r="F45" s="196"/>
      <c r="G45" s="196"/>
      <c r="H45" s="196"/>
    </row>
    <row r="46" spans="1:9">
      <c r="A46" s="197"/>
      <c r="B46" s="197"/>
      <c r="C46" s="197"/>
      <c r="D46" s="200"/>
      <c r="E46" s="197"/>
      <c r="F46" s="200"/>
      <c r="G46" s="197"/>
      <c r="H46" s="197"/>
    </row>
    <row r="47" spans="1:9">
      <c r="A47" s="197"/>
      <c r="B47" s="196"/>
      <c r="C47" s="196"/>
      <c r="D47" s="196"/>
      <c r="E47" s="196"/>
      <c r="F47" s="196"/>
      <c r="G47" s="196"/>
      <c r="H47" s="196"/>
    </row>
    <row r="48" spans="1:9">
      <c r="A48" s="197"/>
      <c r="B48" s="196"/>
      <c r="C48" s="196"/>
      <c r="D48" s="196"/>
      <c r="E48" s="196"/>
      <c r="F48" s="196"/>
      <c r="G48" s="196"/>
      <c r="H48" s="196"/>
    </row>
    <row r="49" spans="5:5">
      <c r="E49" s="201"/>
    </row>
    <row r="51" spans="5:5">
      <c r="E51" s="202"/>
    </row>
  </sheetData>
  <mergeCells count="3">
    <mergeCell ref="A4:H4"/>
    <mergeCell ref="A3:H3"/>
    <mergeCell ref="A2:H2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showGridLines="0" view="pageBreakPreview" zoomScaleNormal="100" zoomScaleSheetLayoutView="100" workbookViewId="0">
      <selection activeCell="B2" sqref="B2:N2"/>
    </sheetView>
  </sheetViews>
  <sheetFormatPr defaultColWidth="9.6640625" defaultRowHeight="14.25"/>
  <cols>
    <col min="1" max="1" width="9.6640625" style="216" customWidth="1"/>
    <col min="2" max="2" width="5.6640625" style="216" customWidth="1"/>
    <col min="3" max="8" width="9.6640625" style="216" customWidth="1"/>
    <col min="9" max="9" width="9.1640625" style="216" customWidth="1"/>
    <col min="10" max="10" width="11" style="216" customWidth="1"/>
    <col min="11" max="11" width="8.6640625" style="216" customWidth="1"/>
    <col min="12" max="12" width="9.1640625" style="216" customWidth="1"/>
    <col min="13" max="13" width="12.6640625" style="216" customWidth="1"/>
    <col min="14" max="14" width="16" style="216" customWidth="1"/>
    <col min="15" max="16384" width="9.6640625" style="216"/>
  </cols>
  <sheetData>
    <row r="2" spans="2:15" ht="15">
      <c r="B2" s="461" t="s">
        <v>290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</row>
    <row r="3" spans="2:15" ht="15">
      <c r="B3" s="461" t="s">
        <v>74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</row>
    <row r="4" spans="2:15" ht="15">
      <c r="C4" s="217"/>
    </row>
    <row r="5" spans="2:15" ht="15.75" thickBot="1">
      <c r="C5" s="217"/>
    </row>
    <row r="6" spans="2:15" ht="15" thickTop="1">
      <c r="B6" s="218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20"/>
    </row>
    <row r="7" spans="2:15">
      <c r="B7" s="221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0"/>
    </row>
    <row r="8" spans="2:15">
      <c r="B8" s="221"/>
      <c r="C8" s="222" t="s">
        <v>265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0"/>
    </row>
    <row r="9" spans="2:15">
      <c r="B9" s="221"/>
      <c r="I9" s="222"/>
      <c r="J9" s="222"/>
      <c r="M9" s="222"/>
      <c r="N9" s="222"/>
      <c r="O9" s="220"/>
    </row>
    <row r="10" spans="2:15" ht="15">
      <c r="B10" s="221"/>
      <c r="C10" s="217" t="s">
        <v>167</v>
      </c>
      <c r="I10" s="222"/>
      <c r="J10" s="222"/>
      <c r="M10" s="222"/>
      <c r="N10" s="222"/>
      <c r="O10" s="220"/>
    </row>
    <row r="11" spans="2:15">
      <c r="B11" s="221"/>
      <c r="I11" s="222"/>
      <c r="J11" s="222"/>
      <c r="M11" s="222"/>
      <c r="N11" s="222"/>
      <c r="O11" s="220"/>
    </row>
    <row r="12" spans="2:15">
      <c r="B12" s="221"/>
      <c r="C12" s="216" t="s">
        <v>244</v>
      </c>
      <c r="I12" s="222"/>
      <c r="J12" s="222"/>
      <c r="M12" s="222"/>
      <c r="N12" s="222"/>
      <c r="O12" s="220"/>
    </row>
    <row r="13" spans="2:15">
      <c r="B13" s="221"/>
      <c r="C13" s="216" t="s">
        <v>222</v>
      </c>
      <c r="I13" s="222"/>
      <c r="J13" s="222"/>
      <c r="M13" s="222"/>
      <c r="N13" s="222"/>
      <c r="O13" s="220"/>
    </row>
    <row r="14" spans="2:15">
      <c r="B14" s="221"/>
      <c r="C14" s="216" t="s">
        <v>221</v>
      </c>
      <c r="I14" s="222"/>
      <c r="J14" s="222"/>
      <c r="M14" s="222"/>
      <c r="N14" s="222"/>
      <c r="O14" s="220"/>
    </row>
    <row r="15" spans="2:15">
      <c r="B15" s="221"/>
      <c r="I15" s="222"/>
      <c r="J15" s="222"/>
      <c r="M15" s="222"/>
      <c r="N15" s="222"/>
      <c r="O15" s="220"/>
    </row>
    <row r="16" spans="2:15" ht="15">
      <c r="B16" s="221"/>
      <c r="C16" s="217" t="s">
        <v>73</v>
      </c>
      <c r="I16" s="222"/>
      <c r="J16" s="222"/>
      <c r="M16" s="222"/>
      <c r="N16" s="222"/>
      <c r="O16" s="220"/>
    </row>
    <row r="17" spans="2:15">
      <c r="B17" s="221"/>
      <c r="C17" s="216" t="s">
        <v>168</v>
      </c>
      <c r="I17" s="222"/>
      <c r="J17" s="222"/>
      <c r="M17" s="222"/>
      <c r="N17" s="222"/>
      <c r="O17" s="220"/>
    </row>
    <row r="18" spans="2:15">
      <c r="B18" s="221"/>
      <c r="N18" s="222"/>
      <c r="O18" s="220"/>
    </row>
    <row r="19" spans="2:15">
      <c r="B19" s="221"/>
      <c r="C19" s="216" t="s">
        <v>252</v>
      </c>
      <c r="I19" s="222"/>
      <c r="J19" s="222"/>
      <c r="M19" s="222"/>
      <c r="N19" s="222"/>
      <c r="O19" s="220"/>
    </row>
    <row r="20" spans="2:15">
      <c r="B20" s="221"/>
      <c r="C20" s="216" t="s">
        <v>266</v>
      </c>
      <c r="I20" s="222"/>
      <c r="J20" s="222"/>
      <c r="M20" s="222"/>
      <c r="N20" s="222"/>
      <c r="O20" s="220"/>
    </row>
    <row r="21" spans="2:15">
      <c r="B21" s="221"/>
      <c r="C21" s="216" t="s">
        <v>267</v>
      </c>
      <c r="I21" s="222"/>
      <c r="J21" s="222"/>
      <c r="M21" s="222"/>
      <c r="N21" s="222"/>
      <c r="O21" s="220"/>
    </row>
    <row r="22" spans="2:15">
      <c r="B22" s="221"/>
      <c r="I22" s="222"/>
      <c r="J22" s="222"/>
      <c r="M22" s="222"/>
      <c r="N22" s="222"/>
      <c r="O22" s="220"/>
    </row>
    <row r="23" spans="2:15">
      <c r="B23" s="221"/>
      <c r="I23" s="222"/>
      <c r="J23" s="222"/>
      <c r="M23" s="222"/>
      <c r="N23" s="222"/>
      <c r="O23" s="220"/>
    </row>
    <row r="24" spans="2:15">
      <c r="B24" s="221"/>
      <c r="C24" s="216" t="s">
        <v>77</v>
      </c>
      <c r="I24" s="222"/>
      <c r="J24" s="222"/>
      <c r="M24" s="222"/>
      <c r="N24" s="222"/>
      <c r="O24" s="220"/>
    </row>
    <row r="25" spans="2:15">
      <c r="B25" s="221"/>
      <c r="I25" s="222"/>
      <c r="J25" s="222"/>
      <c r="M25" s="222"/>
      <c r="N25" s="222"/>
      <c r="O25" s="220"/>
    </row>
    <row r="26" spans="2:15">
      <c r="B26" s="221"/>
      <c r="I26" s="222"/>
      <c r="J26" s="222"/>
      <c r="M26" s="222"/>
      <c r="N26" s="222"/>
      <c r="O26" s="220"/>
    </row>
    <row r="27" spans="2:15" ht="15" thickBot="1">
      <c r="B27" s="223"/>
      <c r="C27" s="222"/>
      <c r="D27" s="222"/>
      <c r="E27" s="222"/>
      <c r="F27" s="222"/>
      <c r="G27" s="222"/>
      <c r="H27" s="222"/>
      <c r="I27" s="224"/>
      <c r="J27" s="224"/>
      <c r="K27" s="224"/>
      <c r="L27" s="224"/>
      <c r="M27" s="224"/>
      <c r="N27" s="225"/>
      <c r="O27" s="220"/>
    </row>
    <row r="28" spans="2:15" ht="15" thickTop="1">
      <c r="B28" s="229" t="s">
        <v>264</v>
      </c>
      <c r="C28" s="219"/>
      <c r="D28" s="219"/>
      <c r="E28" s="219"/>
      <c r="F28" s="219"/>
      <c r="G28" s="219"/>
      <c r="H28" s="219"/>
      <c r="I28" s="222"/>
      <c r="K28" s="229"/>
      <c r="L28" s="229"/>
      <c r="M28" s="229"/>
      <c r="N28" s="229"/>
      <c r="O28" s="222"/>
    </row>
    <row r="29" spans="2:15">
      <c r="I29" s="222"/>
      <c r="J29" s="222"/>
      <c r="K29" s="222"/>
      <c r="L29" s="222"/>
      <c r="M29" s="222"/>
      <c r="N29" s="226"/>
    </row>
    <row r="30" spans="2:15">
      <c r="L30" s="222"/>
    </row>
    <row r="31" spans="2:15">
      <c r="I31" s="222"/>
      <c r="J31" s="222"/>
      <c r="K31" s="222"/>
      <c r="L31" s="222"/>
      <c r="M31" s="222"/>
    </row>
    <row r="35" spans="1:9">
      <c r="A35" s="227"/>
    </row>
    <row r="36" spans="1:9">
      <c r="B36" s="228"/>
      <c r="C36" s="228"/>
      <c r="D36" s="228"/>
      <c r="E36" s="228"/>
      <c r="F36" s="228"/>
      <c r="G36" s="228"/>
      <c r="H36" s="228"/>
      <c r="I36" s="228"/>
    </row>
  </sheetData>
  <mergeCells count="2">
    <mergeCell ref="B2:N2"/>
    <mergeCell ref="B3:N3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8"/>
  <sheetViews>
    <sheetView view="pageBreakPreview" zoomScaleNormal="100" zoomScaleSheetLayoutView="100" workbookViewId="0">
      <pane xSplit="2" ySplit="6" topLeftCell="Q7" activePane="bottomRight" state="frozen"/>
      <selection activeCell="X11" sqref="X11"/>
      <selection pane="topRight" activeCell="X11" sqref="X11"/>
      <selection pane="bottomLeft" activeCell="X11" sqref="X11"/>
      <selection pane="bottomRight" activeCell="X11" sqref="X11"/>
    </sheetView>
  </sheetViews>
  <sheetFormatPr defaultColWidth="8.1640625" defaultRowHeight="14.25"/>
  <cols>
    <col min="1" max="1" width="18.5" style="21" customWidth="1"/>
    <col min="2" max="2" width="14.6640625" style="21" bestFit="1" customWidth="1"/>
    <col min="3" max="4" width="16.6640625" style="21" hidden="1" customWidth="1"/>
    <col min="5" max="16" width="15.6640625" style="21" hidden="1" customWidth="1"/>
    <col min="17" max="17" width="16" style="22" customWidth="1"/>
    <col min="18" max="24" width="16" style="9" customWidth="1"/>
    <col min="25" max="26" width="16" style="10" customWidth="1"/>
    <col min="27" max="27" width="17.83203125" style="10" customWidth="1"/>
    <col min="28" max="16384" width="8.1640625" style="10"/>
  </cols>
  <sheetData>
    <row r="1" spans="1:27" ht="18.75" customHeight="1"/>
    <row r="2" spans="1:27" s="9" customFormat="1" ht="18.75" customHeight="1">
      <c r="A2" s="409" t="s">
        <v>21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</row>
    <row r="3" spans="1:27" s="9" customFormat="1" ht="18.75" customHeight="1">
      <c r="A3" s="409" t="s">
        <v>233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</row>
    <row r="4" spans="1:27" s="9" customFormat="1" ht="18.75" customHeight="1">
      <c r="A4" s="409" t="s">
        <v>22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</row>
    <row r="5" spans="1:27" s="9" customFormat="1" ht="18.75" customHeigh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</row>
    <row r="6" spans="1:27" s="9" customFormat="1" ht="18.75" customHeight="1">
      <c r="A6" s="405" t="s">
        <v>2</v>
      </c>
      <c r="B6" s="406"/>
      <c r="C6" s="254">
        <v>1996</v>
      </c>
      <c r="D6" s="254">
        <v>1997</v>
      </c>
      <c r="E6" s="254">
        <v>1998</v>
      </c>
      <c r="F6" s="254">
        <v>1999</v>
      </c>
      <c r="G6" s="254">
        <v>2000</v>
      </c>
      <c r="H6" s="254">
        <v>2001</v>
      </c>
      <c r="I6" s="254">
        <v>2002</v>
      </c>
      <c r="J6" s="254">
        <v>2003</v>
      </c>
      <c r="K6" s="254">
        <v>2004</v>
      </c>
      <c r="L6" s="254">
        <v>2005</v>
      </c>
      <c r="M6" s="254">
        <v>2006</v>
      </c>
      <c r="N6" s="254">
        <v>2007</v>
      </c>
      <c r="O6" s="254">
        <v>2008</v>
      </c>
      <c r="P6" s="254">
        <v>2009</v>
      </c>
      <c r="Q6" s="254">
        <v>2010</v>
      </c>
      <c r="R6" s="254">
        <v>2011</v>
      </c>
      <c r="S6" s="254">
        <v>2012</v>
      </c>
      <c r="T6" s="254">
        <v>2013</v>
      </c>
      <c r="U6" s="254">
        <v>2014</v>
      </c>
      <c r="V6" s="254">
        <v>2015</v>
      </c>
      <c r="W6" s="254">
        <v>2016</v>
      </c>
      <c r="X6" s="254">
        <v>2017</v>
      </c>
      <c r="Y6" s="254">
        <v>2018</v>
      </c>
      <c r="Z6" s="254" t="s">
        <v>245</v>
      </c>
      <c r="AA6" s="254" t="s">
        <v>255</v>
      </c>
    </row>
    <row r="7" spans="1:27" s="9" customFormat="1" ht="18.75" customHeight="1">
      <c r="A7" s="255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6"/>
      <c r="T7" s="256"/>
      <c r="U7" s="257"/>
      <c r="V7" s="256"/>
      <c r="W7" s="256"/>
      <c r="X7" s="256"/>
      <c r="Y7" s="256"/>
      <c r="Z7" s="256"/>
      <c r="AA7" s="256"/>
    </row>
    <row r="8" spans="1:27" s="9" customFormat="1" ht="18.75" customHeight="1">
      <c r="A8" s="294" t="s">
        <v>184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6"/>
      <c r="R8" s="256"/>
      <c r="S8" s="258"/>
      <c r="T8" s="258"/>
      <c r="U8" s="258"/>
      <c r="V8" s="258"/>
      <c r="W8" s="258"/>
      <c r="X8" s="258"/>
      <c r="Y8" s="258"/>
      <c r="Z8" s="258"/>
      <c r="AA8" s="258"/>
    </row>
    <row r="9" spans="1:27" s="9" customFormat="1" ht="18.75" customHeight="1">
      <c r="A9" s="410" t="s">
        <v>215</v>
      </c>
      <c r="B9" s="4" t="s">
        <v>253</v>
      </c>
      <c r="C9" s="259">
        <v>5831</v>
      </c>
      <c r="D9" s="259">
        <v>4335</v>
      </c>
      <c r="E9" s="259">
        <v>2923</v>
      </c>
      <c r="F9" s="259">
        <v>1861</v>
      </c>
      <c r="G9" s="259">
        <v>1169</v>
      </c>
      <c r="H9" s="259">
        <v>1078</v>
      </c>
      <c r="I9" s="259">
        <v>524</v>
      </c>
      <c r="J9" s="259">
        <v>498</v>
      </c>
      <c r="K9" s="259">
        <v>387</v>
      </c>
      <c r="L9" s="259">
        <v>368</v>
      </c>
      <c r="M9" s="259">
        <v>288</v>
      </c>
      <c r="N9" s="259">
        <v>318</v>
      </c>
      <c r="O9" s="259">
        <v>188</v>
      </c>
      <c r="P9" s="259">
        <v>232</v>
      </c>
      <c r="Q9" s="260">
        <v>147.44999999999999</v>
      </c>
      <c r="R9" s="260">
        <v>88.7</v>
      </c>
      <c r="S9" s="260">
        <v>28.41</v>
      </c>
      <c r="T9" s="260">
        <v>47.15</v>
      </c>
      <c r="U9" s="260">
        <v>30.98</v>
      </c>
      <c r="V9" s="260">
        <v>63.29</v>
      </c>
      <c r="W9" s="260">
        <v>70.27</v>
      </c>
      <c r="X9" s="260">
        <v>60.04</v>
      </c>
      <c r="Y9" s="260">
        <v>19.39</v>
      </c>
      <c r="Z9" s="260">
        <v>21.37</v>
      </c>
      <c r="AA9" s="260">
        <v>21.37</v>
      </c>
    </row>
    <row r="10" spans="1:27" s="9" customFormat="1" ht="18.75" customHeight="1">
      <c r="A10" s="411"/>
      <c r="B10" s="4" t="s">
        <v>254</v>
      </c>
      <c r="C10" s="259">
        <v>592</v>
      </c>
      <c r="D10" s="259">
        <v>10</v>
      </c>
      <c r="E10" s="259">
        <v>14</v>
      </c>
      <c r="F10" s="259">
        <v>7</v>
      </c>
      <c r="G10" s="259">
        <v>12</v>
      </c>
      <c r="H10" s="259">
        <v>16</v>
      </c>
      <c r="I10" s="259">
        <v>27</v>
      </c>
      <c r="J10" s="259">
        <v>20</v>
      </c>
      <c r="K10" s="259">
        <v>22</v>
      </c>
      <c r="L10" s="259">
        <v>23</v>
      </c>
      <c r="M10" s="259">
        <v>29</v>
      </c>
      <c r="N10" s="259">
        <v>18</v>
      </c>
      <c r="O10" s="259">
        <v>23</v>
      </c>
      <c r="P10" s="259">
        <v>24</v>
      </c>
      <c r="Q10" s="260">
        <v>33.69</v>
      </c>
      <c r="R10" s="260">
        <v>27.85</v>
      </c>
      <c r="S10" s="260">
        <v>22.54</v>
      </c>
      <c r="T10" s="260">
        <v>15.39</v>
      </c>
      <c r="U10" s="260">
        <v>21.99</v>
      </c>
      <c r="V10" s="260">
        <v>18.8</v>
      </c>
      <c r="W10" s="260">
        <v>23.74</v>
      </c>
      <c r="X10" s="260">
        <v>10.72</v>
      </c>
      <c r="Y10" s="260">
        <v>8.8699999999999992</v>
      </c>
      <c r="Z10" s="260">
        <v>14.61</v>
      </c>
      <c r="AA10" s="260">
        <v>14.61</v>
      </c>
    </row>
    <row r="11" spans="1:27" s="9" customFormat="1" ht="18.75" customHeight="1">
      <c r="A11" s="412"/>
      <c r="B11" s="4" t="s">
        <v>14</v>
      </c>
      <c r="C11" s="259">
        <f>SUM(C9:C10)</f>
        <v>6423</v>
      </c>
      <c r="D11" s="259">
        <f t="shared" ref="D11:Y11" si="0">SUM(D9:D10)</f>
        <v>4345</v>
      </c>
      <c r="E11" s="259">
        <f t="shared" si="0"/>
        <v>2937</v>
      </c>
      <c r="F11" s="259">
        <f t="shared" si="0"/>
        <v>1868</v>
      </c>
      <c r="G11" s="259">
        <f t="shared" si="0"/>
        <v>1181</v>
      </c>
      <c r="H11" s="259">
        <f t="shared" si="0"/>
        <v>1094</v>
      </c>
      <c r="I11" s="259">
        <f t="shared" si="0"/>
        <v>551</v>
      </c>
      <c r="J11" s="259">
        <f t="shared" si="0"/>
        <v>518</v>
      </c>
      <c r="K11" s="259">
        <f t="shared" si="0"/>
        <v>409</v>
      </c>
      <c r="L11" s="259">
        <f t="shared" si="0"/>
        <v>391</v>
      </c>
      <c r="M11" s="259">
        <f t="shared" si="0"/>
        <v>317</v>
      </c>
      <c r="N11" s="259">
        <f t="shared" si="0"/>
        <v>336</v>
      </c>
      <c r="O11" s="259">
        <f t="shared" si="0"/>
        <v>211</v>
      </c>
      <c r="P11" s="259">
        <f t="shared" si="0"/>
        <v>256</v>
      </c>
      <c r="Q11" s="260">
        <f t="shared" si="0"/>
        <v>181.14</v>
      </c>
      <c r="R11" s="260">
        <f t="shared" si="0"/>
        <v>116.55000000000001</v>
      </c>
      <c r="S11" s="260">
        <f t="shared" si="0"/>
        <v>50.95</v>
      </c>
      <c r="T11" s="260">
        <f t="shared" si="0"/>
        <v>62.54</v>
      </c>
      <c r="U11" s="260">
        <f t="shared" si="0"/>
        <v>52.97</v>
      </c>
      <c r="V11" s="260">
        <f t="shared" si="0"/>
        <v>82.09</v>
      </c>
      <c r="W11" s="260">
        <f t="shared" si="0"/>
        <v>94.009999999999991</v>
      </c>
      <c r="X11" s="260">
        <f t="shared" si="0"/>
        <v>70.760000000000005</v>
      </c>
      <c r="Y11" s="260">
        <f t="shared" si="0"/>
        <v>28.259999999999998</v>
      </c>
      <c r="Z11" s="260">
        <f t="shared" ref="Z11:AA11" si="1">SUM(Z9:Z10)</f>
        <v>35.980000000000004</v>
      </c>
      <c r="AA11" s="260">
        <f t="shared" si="1"/>
        <v>35.980000000000004</v>
      </c>
    </row>
    <row r="12" spans="1:27" s="9" customFormat="1" ht="18.75" customHeight="1">
      <c r="A12" s="407" t="s">
        <v>216</v>
      </c>
      <c r="B12" s="408"/>
      <c r="C12" s="260">
        <v>20113</v>
      </c>
      <c r="D12" s="260">
        <v>23564</v>
      </c>
      <c r="E12" s="260">
        <v>18410</v>
      </c>
      <c r="F12" s="260">
        <v>13835</v>
      </c>
      <c r="G12" s="260">
        <v>21355</v>
      </c>
      <c r="H12" s="260">
        <v>11569</v>
      </c>
      <c r="I12" s="260">
        <v>14255</v>
      </c>
      <c r="J12" s="260">
        <v>13553</v>
      </c>
      <c r="K12" s="260">
        <v>11086</v>
      </c>
      <c r="L12" s="260">
        <v>10730</v>
      </c>
      <c r="M12" s="260">
        <v>14942</v>
      </c>
      <c r="N12" s="260">
        <v>21535</v>
      </c>
      <c r="O12" s="260">
        <v>20856</v>
      </c>
      <c r="P12" s="260">
        <v>12957</v>
      </c>
      <c r="Q12" s="260">
        <v>10472.859999999999</v>
      </c>
      <c r="R12" s="260">
        <v>1923.45</v>
      </c>
      <c r="S12" s="260">
        <v>1350.73</v>
      </c>
      <c r="T12" s="260">
        <v>773.59</v>
      </c>
      <c r="U12" s="260">
        <v>856.93</v>
      </c>
      <c r="V12" s="260">
        <v>637.20000000000005</v>
      </c>
      <c r="W12" s="260">
        <v>502.69000000000005</v>
      </c>
      <c r="X12" s="260">
        <v>336.21999999999997</v>
      </c>
      <c r="Y12" s="261">
        <v>346.04</v>
      </c>
      <c r="Z12" s="261">
        <v>296.85000000000002</v>
      </c>
      <c r="AA12" s="261">
        <v>169.01</v>
      </c>
    </row>
    <row r="13" spans="1:27" s="9" customFormat="1" ht="18.75" customHeight="1">
      <c r="A13" s="273" t="s">
        <v>217</v>
      </c>
      <c r="B13" s="262"/>
      <c r="C13" s="263">
        <f>SUM(C11:C12)</f>
        <v>26536</v>
      </c>
      <c r="D13" s="263">
        <f t="shared" ref="D13:Y13" si="2">SUM(D11:D12)</f>
        <v>27909</v>
      </c>
      <c r="E13" s="263">
        <f t="shared" si="2"/>
        <v>21347</v>
      </c>
      <c r="F13" s="263">
        <f t="shared" si="2"/>
        <v>15703</v>
      </c>
      <c r="G13" s="263">
        <f t="shared" si="2"/>
        <v>22536</v>
      </c>
      <c r="H13" s="263">
        <f t="shared" si="2"/>
        <v>12663</v>
      </c>
      <c r="I13" s="263">
        <f t="shared" si="2"/>
        <v>14806</v>
      </c>
      <c r="J13" s="263">
        <f t="shared" si="2"/>
        <v>14071</v>
      </c>
      <c r="K13" s="263">
        <f t="shared" si="2"/>
        <v>11495</v>
      </c>
      <c r="L13" s="263">
        <f t="shared" si="2"/>
        <v>11121</v>
      </c>
      <c r="M13" s="263">
        <f t="shared" si="2"/>
        <v>15259</v>
      </c>
      <c r="N13" s="263">
        <f t="shared" si="2"/>
        <v>21871</v>
      </c>
      <c r="O13" s="263">
        <f t="shared" si="2"/>
        <v>21067</v>
      </c>
      <c r="P13" s="263">
        <f t="shared" si="2"/>
        <v>13213</v>
      </c>
      <c r="Q13" s="264">
        <f t="shared" si="2"/>
        <v>10653.999999999998</v>
      </c>
      <c r="R13" s="264">
        <f t="shared" si="2"/>
        <v>2040</v>
      </c>
      <c r="S13" s="264">
        <f t="shared" si="2"/>
        <v>1401.68</v>
      </c>
      <c r="T13" s="264">
        <f t="shared" si="2"/>
        <v>836.13</v>
      </c>
      <c r="U13" s="264">
        <f t="shared" si="2"/>
        <v>909.9</v>
      </c>
      <c r="V13" s="264">
        <f t="shared" si="2"/>
        <v>719.29000000000008</v>
      </c>
      <c r="W13" s="264">
        <f t="shared" si="2"/>
        <v>596.70000000000005</v>
      </c>
      <c r="X13" s="264">
        <f t="shared" si="2"/>
        <v>406.97999999999996</v>
      </c>
      <c r="Y13" s="264">
        <f t="shared" si="2"/>
        <v>374.3</v>
      </c>
      <c r="Z13" s="264">
        <f t="shared" ref="Z13" si="3">SUM(Z11:Z12)</f>
        <v>332.83000000000004</v>
      </c>
      <c r="AA13" s="264">
        <f>SUM(AA11:AA12)</f>
        <v>204.99</v>
      </c>
    </row>
    <row r="14" spans="1:27" s="9" customFormat="1" ht="18.75" customHeight="1">
      <c r="A14" s="294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65"/>
      <c r="R14" s="265"/>
      <c r="S14" s="265"/>
      <c r="T14" s="265"/>
      <c r="U14" s="265"/>
      <c r="V14" s="265"/>
      <c r="W14" s="265"/>
      <c r="X14" s="266"/>
      <c r="Y14" s="266"/>
      <c r="Z14" s="266"/>
      <c r="AA14" s="266"/>
    </row>
    <row r="15" spans="1:27" s="9" customFormat="1" ht="18.75" customHeight="1">
      <c r="A15" s="294" t="s">
        <v>15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65"/>
      <c r="R15" s="265"/>
      <c r="S15" s="265"/>
      <c r="T15" s="265"/>
      <c r="U15" s="265"/>
      <c r="V15" s="265"/>
      <c r="W15" s="265"/>
      <c r="X15" s="266"/>
      <c r="Y15" s="266"/>
      <c r="Z15" s="266"/>
      <c r="AA15" s="266"/>
    </row>
    <row r="16" spans="1:27" s="9" customFormat="1" ht="18.75" customHeight="1">
      <c r="A16" s="400" t="s">
        <v>215</v>
      </c>
      <c r="B16" s="4" t="s">
        <v>253</v>
      </c>
      <c r="C16" s="259">
        <v>48230</v>
      </c>
      <c r="D16" s="259">
        <v>32813</v>
      </c>
      <c r="E16" s="259">
        <v>26958</v>
      </c>
      <c r="F16" s="259">
        <v>20684</v>
      </c>
      <c r="G16" s="259">
        <v>15741</v>
      </c>
      <c r="H16" s="259">
        <v>14887</v>
      </c>
      <c r="I16" s="259">
        <v>9634</v>
      </c>
      <c r="J16" s="259">
        <v>6310</v>
      </c>
      <c r="K16" s="259">
        <v>6093</v>
      </c>
      <c r="L16" s="259">
        <v>4238</v>
      </c>
      <c r="M16" s="259">
        <v>1907</v>
      </c>
      <c r="N16" s="259">
        <v>1353</v>
      </c>
      <c r="O16" s="259">
        <v>594</v>
      </c>
      <c r="P16" s="259">
        <v>293</v>
      </c>
      <c r="Q16" s="260">
        <v>265.38</v>
      </c>
      <c r="R16" s="260">
        <v>112.35</v>
      </c>
      <c r="S16" s="260">
        <v>24.1</v>
      </c>
      <c r="T16" s="260">
        <v>7.06</v>
      </c>
      <c r="U16" s="260">
        <v>5.27</v>
      </c>
      <c r="V16" s="260">
        <v>3.72</v>
      </c>
      <c r="W16" s="260">
        <v>1.44</v>
      </c>
      <c r="X16" s="260">
        <v>0</v>
      </c>
      <c r="Y16" s="260">
        <v>0</v>
      </c>
      <c r="Z16" s="260">
        <v>0</v>
      </c>
      <c r="AA16" s="260">
        <v>0</v>
      </c>
    </row>
    <row r="17" spans="1:27" s="9" customFormat="1" ht="18.75" customHeight="1">
      <c r="A17" s="400"/>
      <c r="B17" s="4" t="s">
        <v>254</v>
      </c>
      <c r="C17" s="259">
        <v>125</v>
      </c>
      <c r="D17" s="259">
        <v>87</v>
      </c>
      <c r="E17" s="259">
        <v>77</v>
      </c>
      <c r="F17" s="259">
        <v>21</v>
      </c>
      <c r="G17" s="259">
        <v>19</v>
      </c>
      <c r="H17" s="259">
        <v>18</v>
      </c>
      <c r="I17" s="259">
        <v>18</v>
      </c>
      <c r="J17" s="259">
        <v>23</v>
      </c>
      <c r="K17" s="259">
        <v>21</v>
      </c>
      <c r="L17" s="259">
        <v>17</v>
      </c>
      <c r="M17" s="259">
        <v>14</v>
      </c>
      <c r="N17" s="259">
        <v>13</v>
      </c>
      <c r="O17" s="259">
        <v>9</v>
      </c>
      <c r="P17" s="259">
        <v>10</v>
      </c>
      <c r="Q17" s="260">
        <v>15.66</v>
      </c>
      <c r="R17" s="260">
        <v>4.66</v>
      </c>
      <c r="S17" s="260">
        <v>5.48</v>
      </c>
      <c r="T17" s="260">
        <v>7.95</v>
      </c>
      <c r="U17" s="260">
        <v>7.58</v>
      </c>
      <c r="V17" s="260">
        <v>9.82</v>
      </c>
      <c r="W17" s="260">
        <v>9.2100000000000009</v>
      </c>
      <c r="X17" s="260">
        <v>5.99</v>
      </c>
      <c r="Y17" s="260">
        <v>3.42</v>
      </c>
      <c r="Z17" s="260">
        <v>4.1500000000000004</v>
      </c>
      <c r="AA17" s="260">
        <v>4.1500000000000004</v>
      </c>
    </row>
    <row r="18" spans="1:27" s="9" customFormat="1" ht="18.75" customHeight="1">
      <c r="A18" s="400"/>
      <c r="B18" s="4" t="s">
        <v>14</v>
      </c>
      <c r="C18" s="259">
        <f>SUM(C16:C17)</f>
        <v>48355</v>
      </c>
      <c r="D18" s="259">
        <f t="shared" ref="D18:Y18" si="4">SUM(D16:D17)</f>
        <v>32900</v>
      </c>
      <c r="E18" s="259">
        <f t="shared" si="4"/>
        <v>27035</v>
      </c>
      <c r="F18" s="259">
        <f t="shared" si="4"/>
        <v>20705</v>
      </c>
      <c r="G18" s="259">
        <f t="shared" si="4"/>
        <v>15760</v>
      </c>
      <c r="H18" s="259">
        <f t="shared" si="4"/>
        <v>14905</v>
      </c>
      <c r="I18" s="259">
        <f t="shared" si="4"/>
        <v>9652</v>
      </c>
      <c r="J18" s="259">
        <f t="shared" si="4"/>
        <v>6333</v>
      </c>
      <c r="K18" s="259">
        <f t="shared" si="4"/>
        <v>6114</v>
      </c>
      <c r="L18" s="259">
        <f t="shared" si="4"/>
        <v>4255</v>
      </c>
      <c r="M18" s="259">
        <f t="shared" si="4"/>
        <v>1921</v>
      </c>
      <c r="N18" s="259">
        <f t="shared" si="4"/>
        <v>1366</v>
      </c>
      <c r="O18" s="259">
        <f t="shared" si="4"/>
        <v>603</v>
      </c>
      <c r="P18" s="259">
        <f t="shared" si="4"/>
        <v>303</v>
      </c>
      <c r="Q18" s="260">
        <f t="shared" si="4"/>
        <v>281.04000000000002</v>
      </c>
      <c r="R18" s="260">
        <f t="shared" si="4"/>
        <v>117.00999999999999</v>
      </c>
      <c r="S18" s="260">
        <f t="shared" si="4"/>
        <v>29.580000000000002</v>
      </c>
      <c r="T18" s="260">
        <f t="shared" si="4"/>
        <v>15.01</v>
      </c>
      <c r="U18" s="260">
        <f t="shared" si="4"/>
        <v>12.85</v>
      </c>
      <c r="V18" s="260">
        <f t="shared" si="4"/>
        <v>13.540000000000001</v>
      </c>
      <c r="W18" s="260">
        <f t="shared" si="4"/>
        <v>10.65</v>
      </c>
      <c r="X18" s="260">
        <f t="shared" si="4"/>
        <v>5.99</v>
      </c>
      <c r="Y18" s="260">
        <f t="shared" si="4"/>
        <v>3.42</v>
      </c>
      <c r="Z18" s="260">
        <f t="shared" ref="Z18:AA18" si="5">SUM(Z16:Z17)</f>
        <v>4.1500000000000004</v>
      </c>
      <c r="AA18" s="260">
        <f t="shared" si="5"/>
        <v>4.1500000000000004</v>
      </c>
    </row>
    <row r="19" spans="1:27" s="9" customFormat="1" ht="18.75" customHeight="1">
      <c r="A19" s="407" t="s">
        <v>216</v>
      </c>
      <c r="B19" s="408"/>
      <c r="C19" s="260">
        <v>40257</v>
      </c>
      <c r="D19" s="260">
        <v>41152</v>
      </c>
      <c r="E19" s="260">
        <v>37303</v>
      </c>
      <c r="F19" s="260">
        <v>43717</v>
      </c>
      <c r="G19" s="260">
        <v>28786</v>
      </c>
      <c r="H19" s="260">
        <v>28557</v>
      </c>
      <c r="I19" s="260">
        <v>20770</v>
      </c>
      <c r="J19" s="260">
        <v>13374</v>
      </c>
      <c r="K19" s="260">
        <v>13434</v>
      </c>
      <c r="L19" s="260">
        <v>10315</v>
      </c>
      <c r="M19" s="260">
        <v>12897</v>
      </c>
      <c r="N19" s="260">
        <v>10108</v>
      </c>
      <c r="O19" s="260">
        <v>4872</v>
      </c>
      <c r="P19" s="260">
        <v>3385</v>
      </c>
      <c r="Q19" s="260">
        <v>3391.96</v>
      </c>
      <c r="R19" s="260">
        <v>1636.99</v>
      </c>
      <c r="S19" s="260">
        <v>1613.95</v>
      </c>
      <c r="T19" s="260">
        <v>1479.95</v>
      </c>
      <c r="U19" s="260">
        <v>1126.44</v>
      </c>
      <c r="V19" s="260">
        <v>650.72</v>
      </c>
      <c r="W19" s="260">
        <v>876.64</v>
      </c>
      <c r="X19" s="260">
        <v>392.01</v>
      </c>
      <c r="Y19" s="261">
        <v>298.08</v>
      </c>
      <c r="Z19" s="261">
        <v>528.82000000000005</v>
      </c>
      <c r="AA19" s="261">
        <v>391.07</v>
      </c>
    </row>
    <row r="20" spans="1:27" s="9" customFormat="1" ht="18.75" customHeight="1">
      <c r="A20" s="273" t="s">
        <v>217</v>
      </c>
      <c r="B20" s="262"/>
      <c r="C20" s="263">
        <f>SUM(C18:C19)</f>
        <v>88612</v>
      </c>
      <c r="D20" s="263">
        <f t="shared" ref="D20:AA20" si="6">SUM(D18:D19)</f>
        <v>74052</v>
      </c>
      <c r="E20" s="263">
        <f t="shared" si="6"/>
        <v>64338</v>
      </c>
      <c r="F20" s="263">
        <f t="shared" si="6"/>
        <v>64422</v>
      </c>
      <c r="G20" s="263">
        <f t="shared" si="6"/>
        <v>44546</v>
      </c>
      <c r="H20" s="263">
        <f t="shared" si="6"/>
        <v>43462</v>
      </c>
      <c r="I20" s="263">
        <f t="shared" si="6"/>
        <v>30422</v>
      </c>
      <c r="J20" s="263">
        <f t="shared" si="6"/>
        <v>19707</v>
      </c>
      <c r="K20" s="263">
        <f t="shared" si="6"/>
        <v>19548</v>
      </c>
      <c r="L20" s="263">
        <f t="shared" si="6"/>
        <v>14570</v>
      </c>
      <c r="M20" s="263">
        <f t="shared" si="6"/>
        <v>14818</v>
      </c>
      <c r="N20" s="263">
        <f t="shared" si="6"/>
        <v>11474</v>
      </c>
      <c r="O20" s="263">
        <f t="shared" si="6"/>
        <v>5475</v>
      </c>
      <c r="P20" s="263">
        <f t="shared" si="6"/>
        <v>3688</v>
      </c>
      <c r="Q20" s="264">
        <f t="shared" si="6"/>
        <v>3673</v>
      </c>
      <c r="R20" s="264">
        <f t="shared" si="6"/>
        <v>1754</v>
      </c>
      <c r="S20" s="264">
        <f t="shared" si="6"/>
        <v>1643.53</v>
      </c>
      <c r="T20" s="264">
        <f t="shared" si="6"/>
        <v>1494.96</v>
      </c>
      <c r="U20" s="264">
        <f t="shared" si="6"/>
        <v>1139.29</v>
      </c>
      <c r="V20" s="264">
        <f t="shared" si="6"/>
        <v>664.26</v>
      </c>
      <c r="W20" s="264">
        <f t="shared" si="6"/>
        <v>887.29</v>
      </c>
      <c r="X20" s="264">
        <f t="shared" si="6"/>
        <v>398</v>
      </c>
      <c r="Y20" s="264">
        <f t="shared" si="6"/>
        <v>301.5</v>
      </c>
      <c r="Z20" s="264">
        <f t="shared" ref="Z20" si="7">SUM(Z18:Z19)</f>
        <v>532.97</v>
      </c>
      <c r="AA20" s="264">
        <f t="shared" si="6"/>
        <v>395.21999999999997</v>
      </c>
    </row>
    <row r="21" spans="1:27" s="9" customFormat="1" ht="18.75" customHeight="1">
      <c r="A21" s="294"/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65"/>
      <c r="R21" s="265"/>
      <c r="S21" s="265"/>
      <c r="T21" s="265"/>
      <c r="U21" s="265"/>
      <c r="V21" s="265"/>
      <c r="W21" s="265"/>
      <c r="X21" s="266"/>
      <c r="Y21" s="266"/>
      <c r="Z21" s="266"/>
      <c r="AA21" s="266"/>
    </row>
    <row r="22" spans="1:27" s="9" customFormat="1" ht="18.75" customHeight="1">
      <c r="A22" s="294" t="s">
        <v>16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65"/>
      <c r="R22" s="265"/>
      <c r="S22" s="265"/>
      <c r="T22" s="265"/>
      <c r="U22" s="265"/>
      <c r="V22" s="265"/>
      <c r="W22" s="265"/>
      <c r="X22" s="266"/>
      <c r="Y22" s="266"/>
      <c r="Z22" s="266"/>
      <c r="AA22" s="266"/>
    </row>
    <row r="23" spans="1:27" s="9" customFormat="1" ht="18.75" customHeight="1">
      <c r="A23" s="400" t="s">
        <v>215</v>
      </c>
      <c r="B23" s="4" t="s">
        <v>253</v>
      </c>
      <c r="C23" s="260">
        <v>0</v>
      </c>
      <c r="D23" s="260">
        <v>0</v>
      </c>
      <c r="E23" s="260">
        <v>0</v>
      </c>
      <c r="F23" s="260">
        <v>0</v>
      </c>
      <c r="G23" s="260">
        <v>0</v>
      </c>
      <c r="H23" s="260">
        <v>0</v>
      </c>
      <c r="I23" s="260">
        <v>0</v>
      </c>
      <c r="J23" s="260">
        <v>0</v>
      </c>
      <c r="K23" s="260">
        <v>0</v>
      </c>
      <c r="L23" s="260">
        <v>0</v>
      </c>
      <c r="M23" s="260">
        <v>0</v>
      </c>
      <c r="N23" s="260">
        <v>0</v>
      </c>
      <c r="O23" s="260">
        <v>0</v>
      </c>
      <c r="P23" s="260">
        <v>0</v>
      </c>
      <c r="Q23" s="260">
        <v>0</v>
      </c>
      <c r="R23" s="260">
        <v>0</v>
      </c>
      <c r="S23" s="260">
        <v>0</v>
      </c>
      <c r="T23" s="260">
        <v>0</v>
      </c>
      <c r="U23" s="260">
        <v>0</v>
      </c>
      <c r="V23" s="260">
        <v>0</v>
      </c>
      <c r="W23" s="260">
        <v>0</v>
      </c>
      <c r="X23" s="115">
        <v>0</v>
      </c>
      <c r="Y23" s="115">
        <v>0</v>
      </c>
      <c r="Z23" s="115">
        <v>0</v>
      </c>
      <c r="AA23" s="115">
        <v>0</v>
      </c>
    </row>
    <row r="24" spans="1:27" s="9" customFormat="1" ht="18.75" customHeight="1">
      <c r="A24" s="400"/>
      <c r="B24" s="4" t="s">
        <v>254</v>
      </c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0">
        <v>0</v>
      </c>
      <c r="M24" s="260">
        <v>0</v>
      </c>
      <c r="N24" s="260">
        <v>0</v>
      </c>
      <c r="O24" s="260">
        <v>0</v>
      </c>
      <c r="P24" s="260">
        <v>0</v>
      </c>
      <c r="Q24" s="260">
        <v>0</v>
      </c>
      <c r="R24" s="260">
        <v>0</v>
      </c>
      <c r="S24" s="260">
        <v>0</v>
      </c>
      <c r="T24" s="260">
        <v>0</v>
      </c>
      <c r="U24" s="260">
        <v>0</v>
      </c>
      <c r="V24" s="260">
        <v>0</v>
      </c>
      <c r="W24" s="260">
        <v>0.3</v>
      </c>
      <c r="X24" s="261">
        <v>0.13</v>
      </c>
      <c r="Y24" s="261">
        <v>0.18</v>
      </c>
      <c r="Z24" s="261">
        <v>0.11</v>
      </c>
      <c r="AA24" s="261">
        <v>0.11</v>
      </c>
    </row>
    <row r="25" spans="1:27" s="9" customFormat="1" ht="18.75" customHeight="1">
      <c r="A25" s="400"/>
      <c r="B25" s="4" t="s">
        <v>14</v>
      </c>
      <c r="C25" s="260">
        <f>SUM(C23:C24)</f>
        <v>0</v>
      </c>
      <c r="D25" s="260">
        <f t="shared" ref="D25:Y25" si="8">SUM(D23:D24)</f>
        <v>0</v>
      </c>
      <c r="E25" s="260">
        <f t="shared" si="8"/>
        <v>0</v>
      </c>
      <c r="F25" s="260">
        <f t="shared" si="8"/>
        <v>0</v>
      </c>
      <c r="G25" s="260">
        <f t="shared" si="8"/>
        <v>0</v>
      </c>
      <c r="H25" s="260">
        <f t="shared" si="8"/>
        <v>0</v>
      </c>
      <c r="I25" s="260">
        <f t="shared" si="8"/>
        <v>0</v>
      </c>
      <c r="J25" s="260">
        <f t="shared" si="8"/>
        <v>0</v>
      </c>
      <c r="K25" s="260">
        <f t="shared" si="8"/>
        <v>0</v>
      </c>
      <c r="L25" s="260">
        <f t="shared" si="8"/>
        <v>0</v>
      </c>
      <c r="M25" s="260">
        <f t="shared" si="8"/>
        <v>0</v>
      </c>
      <c r="N25" s="260">
        <f t="shared" si="8"/>
        <v>0</v>
      </c>
      <c r="O25" s="260">
        <f t="shared" si="8"/>
        <v>0</v>
      </c>
      <c r="P25" s="260">
        <f t="shared" si="8"/>
        <v>0</v>
      </c>
      <c r="Q25" s="260">
        <f t="shared" si="8"/>
        <v>0</v>
      </c>
      <c r="R25" s="260">
        <f t="shared" si="8"/>
        <v>0</v>
      </c>
      <c r="S25" s="260">
        <f t="shared" si="8"/>
        <v>0</v>
      </c>
      <c r="T25" s="260">
        <f t="shared" si="8"/>
        <v>0</v>
      </c>
      <c r="U25" s="260">
        <f t="shared" si="8"/>
        <v>0</v>
      </c>
      <c r="V25" s="260">
        <f t="shared" si="8"/>
        <v>0</v>
      </c>
      <c r="W25" s="260">
        <f t="shared" si="8"/>
        <v>0.3</v>
      </c>
      <c r="X25" s="261">
        <f t="shared" si="8"/>
        <v>0.13</v>
      </c>
      <c r="Y25" s="261">
        <f t="shared" si="8"/>
        <v>0.18</v>
      </c>
      <c r="Z25" s="261">
        <f t="shared" ref="Z25:AA25" si="9">SUM(Z23:Z24)</f>
        <v>0.11</v>
      </c>
      <c r="AA25" s="261">
        <f t="shared" si="9"/>
        <v>0.11</v>
      </c>
    </row>
    <row r="26" spans="1:27" s="9" customFormat="1" ht="18.75" customHeight="1">
      <c r="A26" s="407" t="s">
        <v>216</v>
      </c>
      <c r="B26" s="408"/>
      <c r="C26" s="260">
        <v>4923</v>
      </c>
      <c r="D26" s="260">
        <v>4066</v>
      </c>
      <c r="E26" s="260">
        <v>4498</v>
      </c>
      <c r="F26" s="260">
        <v>3543</v>
      </c>
      <c r="G26" s="260">
        <v>3180</v>
      </c>
      <c r="H26" s="260">
        <v>1583</v>
      </c>
      <c r="I26" s="260">
        <v>2433</v>
      </c>
      <c r="J26" s="260">
        <v>2458</v>
      </c>
      <c r="K26" s="260">
        <v>2380</v>
      </c>
      <c r="L26" s="260">
        <v>2273</v>
      </c>
      <c r="M26" s="260">
        <v>1860</v>
      </c>
      <c r="N26" s="260">
        <v>1835</v>
      </c>
      <c r="O26" s="260">
        <v>1413</v>
      </c>
      <c r="P26" s="260">
        <v>1251</v>
      </c>
      <c r="Q26" s="260">
        <v>1327</v>
      </c>
      <c r="R26" s="260">
        <v>811</v>
      </c>
      <c r="S26" s="260">
        <v>599.34</v>
      </c>
      <c r="T26" s="260">
        <v>477.2</v>
      </c>
      <c r="U26" s="260">
        <v>616.13</v>
      </c>
      <c r="V26" s="260">
        <v>345.07</v>
      </c>
      <c r="W26" s="260">
        <v>272.39</v>
      </c>
      <c r="X26" s="260">
        <v>223.72</v>
      </c>
      <c r="Y26" s="261">
        <v>150.41</v>
      </c>
      <c r="Z26" s="261">
        <v>151.19</v>
      </c>
      <c r="AA26" s="261">
        <v>105.45</v>
      </c>
    </row>
    <row r="27" spans="1:27" s="9" customFormat="1" ht="18.75" customHeight="1">
      <c r="A27" s="273" t="s">
        <v>217</v>
      </c>
      <c r="B27" s="262"/>
      <c r="C27" s="263">
        <f>SUM(C25:C26)</f>
        <v>4923</v>
      </c>
      <c r="D27" s="263">
        <f t="shared" ref="D27:AA27" si="10">SUM(D25:D26)</f>
        <v>4066</v>
      </c>
      <c r="E27" s="263">
        <f t="shared" si="10"/>
        <v>4498</v>
      </c>
      <c r="F27" s="263">
        <f t="shared" si="10"/>
        <v>3543</v>
      </c>
      <c r="G27" s="263">
        <f t="shared" si="10"/>
        <v>3180</v>
      </c>
      <c r="H27" s="263">
        <f t="shared" si="10"/>
        <v>1583</v>
      </c>
      <c r="I27" s="263">
        <f t="shared" si="10"/>
        <v>2433</v>
      </c>
      <c r="J27" s="263">
        <f t="shared" si="10"/>
        <v>2458</v>
      </c>
      <c r="K27" s="263">
        <f t="shared" si="10"/>
        <v>2380</v>
      </c>
      <c r="L27" s="263">
        <f t="shared" si="10"/>
        <v>2273</v>
      </c>
      <c r="M27" s="263">
        <f t="shared" si="10"/>
        <v>1860</v>
      </c>
      <c r="N27" s="263">
        <f t="shared" si="10"/>
        <v>1835</v>
      </c>
      <c r="O27" s="263">
        <f t="shared" si="10"/>
        <v>1413</v>
      </c>
      <c r="P27" s="263">
        <f t="shared" si="10"/>
        <v>1251</v>
      </c>
      <c r="Q27" s="264">
        <f t="shared" si="10"/>
        <v>1327</v>
      </c>
      <c r="R27" s="264">
        <f t="shared" si="10"/>
        <v>811</v>
      </c>
      <c r="S27" s="264">
        <f t="shared" si="10"/>
        <v>599.34</v>
      </c>
      <c r="T27" s="264">
        <f t="shared" si="10"/>
        <v>477.2</v>
      </c>
      <c r="U27" s="264">
        <f t="shared" si="10"/>
        <v>616.13</v>
      </c>
      <c r="V27" s="264">
        <f t="shared" si="10"/>
        <v>345.07</v>
      </c>
      <c r="W27" s="264">
        <f t="shared" si="10"/>
        <v>272.69</v>
      </c>
      <c r="X27" s="264">
        <f t="shared" si="10"/>
        <v>223.85</v>
      </c>
      <c r="Y27" s="264">
        <f t="shared" si="10"/>
        <v>150.59</v>
      </c>
      <c r="Z27" s="264">
        <f t="shared" ref="Z27" si="11">SUM(Z25:Z26)</f>
        <v>151.30000000000001</v>
      </c>
      <c r="AA27" s="264">
        <f t="shared" si="10"/>
        <v>105.56</v>
      </c>
    </row>
    <row r="28" spans="1:27" s="9" customFormat="1" ht="18.75" customHeight="1">
      <c r="A28" s="294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65"/>
      <c r="R28" s="265"/>
      <c r="S28" s="265"/>
      <c r="T28" s="265"/>
      <c r="U28" s="265"/>
      <c r="V28" s="265"/>
      <c r="W28" s="265"/>
      <c r="X28" s="266"/>
      <c r="Y28" s="266"/>
      <c r="Z28" s="370"/>
      <c r="AA28" s="370"/>
    </row>
    <row r="29" spans="1:27" s="9" customFormat="1" ht="18.75" customHeight="1">
      <c r="A29" s="274" t="s">
        <v>218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8"/>
      <c r="R29" s="268"/>
      <c r="S29" s="265"/>
      <c r="T29" s="265"/>
      <c r="U29" s="265"/>
      <c r="V29" s="265"/>
      <c r="W29" s="265"/>
      <c r="X29" s="266"/>
      <c r="Y29" s="266"/>
      <c r="Z29" s="266"/>
      <c r="AA29" s="266"/>
    </row>
    <row r="30" spans="1:27" s="9" customFormat="1" ht="18.75" customHeight="1">
      <c r="A30" s="400" t="s">
        <v>215</v>
      </c>
      <c r="B30" s="4" t="s">
        <v>253</v>
      </c>
      <c r="C30" s="260">
        <f t="shared" ref="C30:AA30" si="12">SUM(C9,C16,C23)</f>
        <v>54061</v>
      </c>
      <c r="D30" s="260">
        <f t="shared" si="12"/>
        <v>37148</v>
      </c>
      <c r="E30" s="260">
        <f t="shared" si="12"/>
        <v>29881</v>
      </c>
      <c r="F30" s="260">
        <f t="shared" si="12"/>
        <v>22545</v>
      </c>
      <c r="G30" s="260">
        <f t="shared" si="12"/>
        <v>16910</v>
      </c>
      <c r="H30" s="260">
        <f t="shared" si="12"/>
        <v>15965</v>
      </c>
      <c r="I30" s="260">
        <f t="shared" si="12"/>
        <v>10158</v>
      </c>
      <c r="J30" s="260">
        <f t="shared" si="12"/>
        <v>6808</v>
      </c>
      <c r="K30" s="260">
        <f t="shared" si="12"/>
        <v>6480</v>
      </c>
      <c r="L30" s="260">
        <f t="shared" si="12"/>
        <v>4606</v>
      </c>
      <c r="M30" s="260">
        <f t="shared" si="12"/>
        <v>2195</v>
      </c>
      <c r="N30" s="260">
        <f t="shared" si="12"/>
        <v>1671</v>
      </c>
      <c r="O30" s="260">
        <f t="shared" si="12"/>
        <v>782</v>
      </c>
      <c r="P30" s="260">
        <f t="shared" si="12"/>
        <v>525</v>
      </c>
      <c r="Q30" s="260">
        <f t="shared" si="12"/>
        <v>412.83</v>
      </c>
      <c r="R30" s="260">
        <f t="shared" si="12"/>
        <v>201.05</v>
      </c>
      <c r="S30" s="260">
        <f t="shared" si="12"/>
        <v>52.510000000000005</v>
      </c>
      <c r="T30" s="260">
        <f t="shared" si="12"/>
        <v>54.21</v>
      </c>
      <c r="U30" s="260">
        <f t="shared" si="12"/>
        <v>36.25</v>
      </c>
      <c r="V30" s="260">
        <f t="shared" si="12"/>
        <v>67.010000000000005</v>
      </c>
      <c r="W30" s="260">
        <f t="shared" si="12"/>
        <v>71.709999999999994</v>
      </c>
      <c r="X30" s="260">
        <f t="shared" si="12"/>
        <v>60.04</v>
      </c>
      <c r="Y30" s="260">
        <f t="shared" si="12"/>
        <v>19.39</v>
      </c>
      <c r="Z30" s="260">
        <f t="shared" ref="Z30" si="13">SUM(Z9,Z16,Z23)</f>
        <v>21.37</v>
      </c>
      <c r="AA30" s="260">
        <f t="shared" si="12"/>
        <v>21.37</v>
      </c>
    </row>
    <row r="31" spans="1:27" s="9" customFormat="1" ht="18.75" customHeight="1">
      <c r="A31" s="400"/>
      <c r="B31" s="4" t="s">
        <v>254</v>
      </c>
      <c r="C31" s="260">
        <f>SUM(C10,C17,C24)</f>
        <v>717</v>
      </c>
      <c r="D31" s="260">
        <f t="shared" ref="D31:AA31" si="14">SUM(D10,D17,D24)</f>
        <v>97</v>
      </c>
      <c r="E31" s="260">
        <f t="shared" si="14"/>
        <v>91</v>
      </c>
      <c r="F31" s="260">
        <f t="shared" si="14"/>
        <v>28</v>
      </c>
      <c r="G31" s="260">
        <f t="shared" si="14"/>
        <v>31</v>
      </c>
      <c r="H31" s="260">
        <f t="shared" si="14"/>
        <v>34</v>
      </c>
      <c r="I31" s="260">
        <f t="shared" si="14"/>
        <v>45</v>
      </c>
      <c r="J31" s="260">
        <f t="shared" si="14"/>
        <v>43</v>
      </c>
      <c r="K31" s="260">
        <f t="shared" si="14"/>
        <v>43</v>
      </c>
      <c r="L31" s="260">
        <f t="shared" si="14"/>
        <v>40</v>
      </c>
      <c r="M31" s="260">
        <f t="shared" si="14"/>
        <v>43</v>
      </c>
      <c r="N31" s="260">
        <f t="shared" si="14"/>
        <v>31</v>
      </c>
      <c r="O31" s="260">
        <f t="shared" si="14"/>
        <v>32</v>
      </c>
      <c r="P31" s="260">
        <f t="shared" si="14"/>
        <v>34</v>
      </c>
      <c r="Q31" s="260">
        <f t="shared" si="14"/>
        <v>49.349999999999994</v>
      </c>
      <c r="R31" s="260">
        <f t="shared" si="14"/>
        <v>32.510000000000005</v>
      </c>
      <c r="S31" s="260">
        <f t="shared" si="14"/>
        <v>28.02</v>
      </c>
      <c r="T31" s="260">
        <f t="shared" si="14"/>
        <v>23.34</v>
      </c>
      <c r="U31" s="260">
        <f t="shared" si="14"/>
        <v>29.57</v>
      </c>
      <c r="V31" s="260">
        <f t="shared" si="14"/>
        <v>28.62</v>
      </c>
      <c r="W31" s="260">
        <f t="shared" si="14"/>
        <v>33.25</v>
      </c>
      <c r="X31" s="260">
        <f t="shared" si="14"/>
        <v>16.84</v>
      </c>
      <c r="Y31" s="260">
        <f t="shared" si="14"/>
        <v>12.469999999999999</v>
      </c>
      <c r="Z31" s="260">
        <f t="shared" ref="Z31" si="15">SUM(Z10,Z17,Z24)</f>
        <v>18.869999999999997</v>
      </c>
      <c r="AA31" s="260">
        <f t="shared" si="14"/>
        <v>18.869999999999997</v>
      </c>
    </row>
    <row r="32" spans="1:27" s="9" customFormat="1" ht="18.75" customHeight="1">
      <c r="A32" s="400"/>
      <c r="B32" s="4" t="s">
        <v>14</v>
      </c>
      <c r="C32" s="260">
        <f>SUM(C11,C18,C25)</f>
        <v>54778</v>
      </c>
      <c r="D32" s="260">
        <f t="shared" ref="D32:AA32" si="16">SUM(D11,D18,D25)</f>
        <v>37245</v>
      </c>
      <c r="E32" s="260">
        <f t="shared" si="16"/>
        <v>29972</v>
      </c>
      <c r="F32" s="260">
        <f t="shared" si="16"/>
        <v>22573</v>
      </c>
      <c r="G32" s="260">
        <f t="shared" si="16"/>
        <v>16941</v>
      </c>
      <c r="H32" s="260">
        <f t="shared" si="16"/>
        <v>15999</v>
      </c>
      <c r="I32" s="260">
        <f t="shared" si="16"/>
        <v>10203</v>
      </c>
      <c r="J32" s="260">
        <f t="shared" si="16"/>
        <v>6851</v>
      </c>
      <c r="K32" s="260">
        <f t="shared" si="16"/>
        <v>6523</v>
      </c>
      <c r="L32" s="260">
        <f t="shared" si="16"/>
        <v>4646</v>
      </c>
      <c r="M32" s="260">
        <f t="shared" si="16"/>
        <v>2238</v>
      </c>
      <c r="N32" s="260">
        <f t="shared" si="16"/>
        <v>1702</v>
      </c>
      <c r="O32" s="260">
        <f t="shared" si="16"/>
        <v>814</v>
      </c>
      <c r="P32" s="260">
        <f t="shared" si="16"/>
        <v>559</v>
      </c>
      <c r="Q32" s="260">
        <f t="shared" si="16"/>
        <v>462.18</v>
      </c>
      <c r="R32" s="260">
        <f t="shared" si="16"/>
        <v>233.56</v>
      </c>
      <c r="S32" s="260">
        <f t="shared" si="16"/>
        <v>80.53</v>
      </c>
      <c r="T32" s="260">
        <f t="shared" si="16"/>
        <v>77.55</v>
      </c>
      <c r="U32" s="260">
        <f t="shared" si="16"/>
        <v>65.819999999999993</v>
      </c>
      <c r="V32" s="260">
        <f t="shared" si="16"/>
        <v>95.63000000000001</v>
      </c>
      <c r="W32" s="260">
        <f t="shared" si="16"/>
        <v>104.96</v>
      </c>
      <c r="X32" s="260">
        <f t="shared" si="16"/>
        <v>76.88</v>
      </c>
      <c r="Y32" s="260">
        <f t="shared" si="16"/>
        <v>31.86</v>
      </c>
      <c r="Z32" s="260">
        <f t="shared" ref="Z32" si="17">SUM(Z11,Z18,Z25)</f>
        <v>40.24</v>
      </c>
      <c r="AA32" s="260">
        <f t="shared" si="16"/>
        <v>40.24</v>
      </c>
    </row>
    <row r="33" spans="1:27" s="9" customFormat="1" ht="18.75" customHeight="1">
      <c r="A33" s="403" t="s">
        <v>219</v>
      </c>
      <c r="B33" s="404"/>
      <c r="C33" s="260">
        <f>C32/C37*100</f>
        <v>45.621340706748512</v>
      </c>
      <c r="D33" s="260">
        <f t="shared" ref="D33:AA33" si="18">D32/D37*100</f>
        <v>35.127844794250521</v>
      </c>
      <c r="E33" s="260">
        <f t="shared" si="18"/>
        <v>33.234645110497546</v>
      </c>
      <c r="F33" s="260">
        <f t="shared" si="18"/>
        <v>26.979251326672081</v>
      </c>
      <c r="G33" s="260">
        <f t="shared" si="18"/>
        <v>24.111183854715211</v>
      </c>
      <c r="H33" s="260">
        <f t="shared" si="18"/>
        <v>27.724059055936785</v>
      </c>
      <c r="I33" s="260">
        <f>I32/I37*100</f>
        <v>21.407440045320072</v>
      </c>
      <c r="J33" s="260">
        <f t="shared" si="18"/>
        <v>18.906612208853073</v>
      </c>
      <c r="K33" s="260">
        <f t="shared" si="18"/>
        <v>19.51650061335009</v>
      </c>
      <c r="L33" s="260">
        <f t="shared" si="18"/>
        <v>16.614218280646543</v>
      </c>
      <c r="M33" s="260">
        <f t="shared" si="18"/>
        <v>7.00754610639697</v>
      </c>
      <c r="N33" s="260">
        <f t="shared" si="18"/>
        <v>4.837976122797043</v>
      </c>
      <c r="O33" s="260">
        <f t="shared" si="18"/>
        <v>2.9118225719906992</v>
      </c>
      <c r="P33" s="260">
        <f t="shared" si="18"/>
        <v>3.0795504627589247</v>
      </c>
      <c r="Q33" s="260">
        <f t="shared" si="18"/>
        <v>2.9524722115753166</v>
      </c>
      <c r="R33" s="260">
        <f t="shared" si="18"/>
        <v>5.0718783930510316</v>
      </c>
      <c r="S33" s="260">
        <f t="shared" si="18"/>
        <v>2.209600636566929</v>
      </c>
      <c r="T33" s="260">
        <f t="shared" si="18"/>
        <v>2.7614669425166203</v>
      </c>
      <c r="U33" s="260">
        <f t="shared" si="18"/>
        <v>2.4694970960334963</v>
      </c>
      <c r="V33" s="260">
        <f t="shared" si="18"/>
        <v>5.532158600502135</v>
      </c>
      <c r="W33" s="260">
        <f t="shared" si="18"/>
        <v>5.9749072113304633</v>
      </c>
      <c r="X33" s="260">
        <f t="shared" si="18"/>
        <v>7.4725659243995599</v>
      </c>
      <c r="Y33" s="260">
        <f t="shared" si="18"/>
        <v>3.8553225474654824</v>
      </c>
      <c r="Z33" s="260">
        <f t="shared" ref="Z33" si="19">Z32/Z37*100</f>
        <v>3.9563464752728343</v>
      </c>
      <c r="AA33" s="260">
        <f t="shared" si="18"/>
        <v>5.7015741672216169</v>
      </c>
    </row>
    <row r="34" spans="1:27" s="9" customFormat="1" ht="18.75" customHeight="1">
      <c r="A34" s="401" t="s">
        <v>216</v>
      </c>
      <c r="B34" s="402"/>
      <c r="C34" s="260">
        <f>SUM(C12,C19,C26)</f>
        <v>65293</v>
      </c>
      <c r="D34" s="260">
        <f t="shared" ref="D34:P34" si="20">SUM(D12,D19,D26)</f>
        <v>68782</v>
      </c>
      <c r="E34" s="260">
        <f t="shared" si="20"/>
        <v>60211</v>
      </c>
      <c r="F34" s="260">
        <f t="shared" si="20"/>
        <v>61095</v>
      </c>
      <c r="G34" s="260">
        <f t="shared" si="20"/>
        <v>53321</v>
      </c>
      <c r="H34" s="260">
        <f t="shared" si="20"/>
        <v>41709</v>
      </c>
      <c r="I34" s="260">
        <f t="shared" si="20"/>
        <v>37458</v>
      </c>
      <c r="J34" s="260">
        <f t="shared" si="20"/>
        <v>29385</v>
      </c>
      <c r="K34" s="260">
        <f t="shared" si="20"/>
        <v>26900</v>
      </c>
      <c r="L34" s="260">
        <f t="shared" si="20"/>
        <v>23318</v>
      </c>
      <c r="M34" s="260">
        <f t="shared" si="20"/>
        <v>29699</v>
      </c>
      <c r="N34" s="260">
        <f t="shared" si="20"/>
        <v>33478</v>
      </c>
      <c r="O34" s="260">
        <f t="shared" si="20"/>
        <v>27141</v>
      </c>
      <c r="P34" s="260">
        <f t="shared" si="20"/>
        <v>17593</v>
      </c>
      <c r="Q34" s="260">
        <f t="shared" ref="Q34:X34" si="21">SUM(Q12,Q19,Q26)</f>
        <v>15191.82</v>
      </c>
      <c r="R34" s="260">
        <f>SUM(R12,R19,R26)</f>
        <v>4371.4400000000005</v>
      </c>
      <c r="S34" s="260">
        <f t="shared" si="21"/>
        <v>3564.0200000000004</v>
      </c>
      <c r="T34" s="260">
        <f t="shared" si="21"/>
        <v>2730.74</v>
      </c>
      <c r="U34" s="260">
        <f t="shared" si="21"/>
        <v>2599.5</v>
      </c>
      <c r="V34" s="260">
        <f t="shared" si="21"/>
        <v>1632.99</v>
      </c>
      <c r="W34" s="260">
        <f t="shared" si="21"/>
        <v>1651.7199999999998</v>
      </c>
      <c r="X34" s="261">
        <f t="shared" si="21"/>
        <v>951.95</v>
      </c>
      <c r="Y34" s="261">
        <f>SUM(Y12,Y19,Y26)</f>
        <v>794.53</v>
      </c>
      <c r="Z34" s="261">
        <f>SUM(Z12,Z19,Z26)</f>
        <v>976.86000000000013</v>
      </c>
      <c r="AA34" s="261">
        <f>SUM(AA12,AA19,AA26)</f>
        <v>665.53</v>
      </c>
    </row>
    <row r="35" spans="1:27" s="9" customFormat="1" ht="18.75" customHeight="1">
      <c r="A35" s="403" t="s">
        <v>219</v>
      </c>
      <c r="B35" s="404"/>
      <c r="C35" s="260">
        <f>C34/C37*100</f>
        <v>54.378659293251495</v>
      </c>
      <c r="D35" s="260">
        <f t="shared" ref="D35:P35" si="22">D34/D37*100</f>
        <v>64.872155205749479</v>
      </c>
      <c r="E35" s="260">
        <f t="shared" si="22"/>
        <v>66.765354889502461</v>
      </c>
      <c r="F35" s="260">
        <f t="shared" si="22"/>
        <v>73.020748673327915</v>
      </c>
      <c r="G35" s="260">
        <f t="shared" si="22"/>
        <v>75.888816145284792</v>
      </c>
      <c r="H35" s="260">
        <f t="shared" si="22"/>
        <v>72.275940944063208</v>
      </c>
      <c r="I35" s="260">
        <f t="shared" si="22"/>
        <v>78.592559954679928</v>
      </c>
      <c r="J35" s="260">
        <f t="shared" si="22"/>
        <v>81.093387791146924</v>
      </c>
      <c r="K35" s="260">
        <f t="shared" si="22"/>
        <v>80.48349938664991</v>
      </c>
      <c r="L35" s="260">
        <f t="shared" si="22"/>
        <v>83.38578171935346</v>
      </c>
      <c r="M35" s="260">
        <f t="shared" si="22"/>
        <v>92.992453893603027</v>
      </c>
      <c r="N35" s="260">
        <f t="shared" si="22"/>
        <v>95.162023877202955</v>
      </c>
      <c r="O35" s="260">
        <f t="shared" si="22"/>
        <v>97.088177428009303</v>
      </c>
      <c r="P35" s="260">
        <f t="shared" si="22"/>
        <v>96.920449537241069</v>
      </c>
      <c r="Q35" s="260">
        <f t="shared" ref="Q35:X35" si="23">Q34/Q37*100</f>
        <v>97.047527788424688</v>
      </c>
      <c r="R35" s="260">
        <f t="shared" si="23"/>
        <v>94.928121606948977</v>
      </c>
      <c r="S35" s="260">
        <f t="shared" si="23"/>
        <v>97.790399363433082</v>
      </c>
      <c r="T35" s="260">
        <f t="shared" si="23"/>
        <v>97.23853305748338</v>
      </c>
      <c r="U35" s="260">
        <f t="shared" si="23"/>
        <v>97.530502903966493</v>
      </c>
      <c r="V35" s="260">
        <f t="shared" si="23"/>
        <v>94.467841399497871</v>
      </c>
      <c r="W35" s="260">
        <f t="shared" si="23"/>
        <v>94.025092788669511</v>
      </c>
      <c r="X35" s="260">
        <f t="shared" si="23"/>
        <v>92.527434075600439</v>
      </c>
      <c r="Y35" s="260">
        <f>Y34/Y37*100</f>
        <v>96.144677452534509</v>
      </c>
      <c r="Z35" s="260">
        <f>Z34/Z37*100</f>
        <v>96.043653524727162</v>
      </c>
      <c r="AA35" s="260">
        <f>AA34/AA37*100</f>
        <v>94.298425832778392</v>
      </c>
    </row>
    <row r="36" spans="1:27" s="9" customFormat="1" ht="18.75" customHeight="1">
      <c r="A36" s="281"/>
      <c r="B36" s="282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5"/>
      <c r="R36" s="265"/>
      <c r="S36" s="265"/>
      <c r="T36" s="265"/>
      <c r="U36" s="265"/>
      <c r="V36" s="265"/>
      <c r="W36" s="265"/>
      <c r="X36" s="266"/>
      <c r="Y36" s="266"/>
      <c r="Z36" s="371"/>
      <c r="AA36" s="371"/>
    </row>
    <row r="37" spans="1:27" s="9" customFormat="1" ht="18.75" customHeight="1">
      <c r="A37" s="405" t="s">
        <v>18</v>
      </c>
      <c r="B37" s="406"/>
      <c r="C37" s="264">
        <f>SUM(C13,C20,C27)</f>
        <v>120071</v>
      </c>
      <c r="D37" s="264">
        <f t="shared" ref="D37:P37" si="24">SUM(D13,D20,D27)</f>
        <v>106027</v>
      </c>
      <c r="E37" s="264">
        <f t="shared" si="24"/>
        <v>90183</v>
      </c>
      <c r="F37" s="264">
        <f t="shared" si="24"/>
        <v>83668</v>
      </c>
      <c r="G37" s="264">
        <f t="shared" si="24"/>
        <v>70262</v>
      </c>
      <c r="H37" s="264">
        <f t="shared" si="24"/>
        <v>57708</v>
      </c>
      <c r="I37" s="264">
        <f t="shared" si="24"/>
        <v>47661</v>
      </c>
      <c r="J37" s="264">
        <f t="shared" si="24"/>
        <v>36236</v>
      </c>
      <c r="K37" s="264">
        <f t="shared" si="24"/>
        <v>33423</v>
      </c>
      <c r="L37" s="264">
        <f t="shared" si="24"/>
        <v>27964</v>
      </c>
      <c r="M37" s="264">
        <f t="shared" si="24"/>
        <v>31937</v>
      </c>
      <c r="N37" s="264">
        <f t="shared" si="24"/>
        <v>35180</v>
      </c>
      <c r="O37" s="264">
        <f t="shared" si="24"/>
        <v>27955</v>
      </c>
      <c r="P37" s="264">
        <f t="shared" si="24"/>
        <v>18152</v>
      </c>
      <c r="Q37" s="264">
        <f t="shared" ref="Q37:X37" si="25">SUM(Q13,Q20,Q27)</f>
        <v>15653.999999999998</v>
      </c>
      <c r="R37" s="264">
        <f t="shared" si="25"/>
        <v>4605</v>
      </c>
      <c r="S37" s="264">
        <f t="shared" si="25"/>
        <v>3644.55</v>
      </c>
      <c r="T37" s="264">
        <f t="shared" si="25"/>
        <v>2808.29</v>
      </c>
      <c r="U37" s="264">
        <f t="shared" si="25"/>
        <v>2665.32</v>
      </c>
      <c r="V37" s="264">
        <f t="shared" si="25"/>
        <v>1728.6200000000001</v>
      </c>
      <c r="W37" s="264">
        <f t="shared" si="25"/>
        <v>1756.68</v>
      </c>
      <c r="X37" s="264">
        <f t="shared" si="25"/>
        <v>1028.83</v>
      </c>
      <c r="Y37" s="264">
        <f>SUM(Y13,Y20,Y27)</f>
        <v>826.39</v>
      </c>
      <c r="Z37" s="264">
        <f>SUM(Z13+Z20+Z27)</f>
        <v>1017.1000000000001</v>
      </c>
      <c r="AA37" s="264">
        <f>SUM(AA13+AA20+AA27)</f>
        <v>705.77</v>
      </c>
    </row>
    <row r="38" spans="1:27" s="9" customFormat="1" ht="18.75" customHeight="1">
      <c r="A38" s="23" t="s">
        <v>31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16"/>
      <c r="R38" s="16"/>
      <c r="S38" s="16"/>
      <c r="T38" s="16"/>
      <c r="V38" s="15"/>
    </row>
    <row r="39" spans="1:27" s="9" customFormat="1" ht="18.75" customHeight="1">
      <c r="A39" s="11" t="s">
        <v>224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6"/>
      <c r="R39" s="16"/>
      <c r="S39" s="16"/>
      <c r="T39" s="16"/>
      <c r="V39" s="15"/>
    </row>
    <row r="40" spans="1:27" s="9" customFormat="1" ht="18.75" customHeight="1">
      <c r="A40" s="6" t="s">
        <v>237</v>
      </c>
      <c r="B40" s="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30"/>
      <c r="S40" s="11"/>
      <c r="T40" s="16"/>
      <c r="V40" s="15"/>
    </row>
    <row r="41" spans="1:27" s="9" customForma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231"/>
      <c r="R41" s="230"/>
      <c r="S41" s="231"/>
      <c r="T41" s="16"/>
      <c r="V41" s="15"/>
    </row>
    <row r="42" spans="1:27" s="9" customForma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31"/>
      <c r="R42" s="230"/>
      <c r="S42" s="231"/>
      <c r="T42" s="16"/>
      <c r="V42" s="15"/>
    </row>
    <row r="43" spans="1:27" s="9" customForma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31"/>
      <c r="R43" s="230"/>
      <c r="S43" s="231"/>
      <c r="T43" s="16"/>
      <c r="V43" s="15"/>
    </row>
    <row r="44" spans="1:27" s="9" customFormat="1">
      <c r="Q44" s="22"/>
    </row>
    <row r="45" spans="1:27" s="9" customForma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T45" s="22"/>
      <c r="U45" s="15"/>
      <c r="V45" s="15"/>
      <c r="W45" s="15"/>
      <c r="X45" s="15"/>
      <c r="Y45" s="15"/>
      <c r="Z45" s="15"/>
      <c r="AA45" s="15"/>
    </row>
    <row r="52" spans="22:27">
      <c r="V52" s="11"/>
      <c r="W52" s="11"/>
      <c r="X52" s="12"/>
      <c r="Y52" s="18"/>
      <c r="Z52" s="18"/>
      <c r="AA52" s="18"/>
    </row>
    <row r="53" spans="22:27">
      <c r="W53" s="13"/>
      <c r="X53" s="232"/>
      <c r="Y53" s="19"/>
      <c r="Z53" s="19"/>
      <c r="AA53" s="19"/>
    </row>
    <row r="54" spans="22:27">
      <c r="W54" s="12"/>
      <c r="X54" s="232"/>
      <c r="Y54" s="19"/>
      <c r="Z54" s="19"/>
      <c r="AA54" s="19"/>
    </row>
    <row r="55" spans="22:27">
      <c r="W55" s="12"/>
      <c r="X55" s="14"/>
      <c r="Y55" s="17"/>
      <c r="Z55" s="17"/>
      <c r="AA55" s="17"/>
    </row>
    <row r="56" spans="22:27">
      <c r="W56" s="233"/>
      <c r="X56" s="234"/>
      <c r="Y56" s="20"/>
      <c r="Z56" s="20"/>
      <c r="AA56" s="20"/>
    </row>
    <row r="57" spans="22:27">
      <c r="W57" s="233"/>
      <c r="X57" s="234"/>
      <c r="Y57" s="20"/>
      <c r="Z57" s="20"/>
      <c r="AA57" s="20"/>
    </row>
    <row r="58" spans="22:27">
      <c r="W58" s="233"/>
      <c r="X58" s="234"/>
      <c r="Y58" s="20"/>
      <c r="Z58" s="20"/>
      <c r="AA58" s="20"/>
    </row>
    <row r="59" spans="22:27">
      <c r="W59" s="233"/>
      <c r="X59" s="234"/>
      <c r="Y59" s="20"/>
      <c r="Z59" s="20"/>
      <c r="AA59" s="20"/>
    </row>
    <row r="60" spans="22:27">
      <c r="W60" s="233"/>
      <c r="X60" s="234"/>
      <c r="Y60" s="20"/>
      <c r="Z60" s="20"/>
      <c r="AA60" s="20"/>
    </row>
    <row r="61" spans="22:27">
      <c r="W61" s="233"/>
      <c r="X61" s="234"/>
      <c r="Y61" s="20"/>
      <c r="Z61" s="20"/>
      <c r="AA61" s="20"/>
    </row>
    <row r="62" spans="22:27">
      <c r="W62" s="233"/>
      <c r="Y62" s="20"/>
      <c r="Z62" s="20"/>
      <c r="AA62" s="20"/>
    </row>
    <row r="63" spans="22:27">
      <c r="W63" s="233"/>
    </row>
    <row r="64" spans="22:27">
      <c r="W64" s="235"/>
    </row>
    <row r="65" spans="1:23">
      <c r="W65" s="23"/>
    </row>
    <row r="66" spans="1:23">
      <c r="W66" s="23"/>
    </row>
    <row r="68" spans="1:2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236"/>
      <c r="R68" s="12"/>
    </row>
  </sheetData>
  <mergeCells count="15">
    <mergeCell ref="A4:AA4"/>
    <mergeCell ref="A3:AA3"/>
    <mergeCell ref="A2:AA2"/>
    <mergeCell ref="A6:B6"/>
    <mergeCell ref="A9:A11"/>
    <mergeCell ref="A12:B12"/>
    <mergeCell ref="A16:A18"/>
    <mergeCell ref="A19:B19"/>
    <mergeCell ref="A23:A25"/>
    <mergeCell ref="A26:B26"/>
    <mergeCell ref="A30:A32"/>
    <mergeCell ref="A34:B34"/>
    <mergeCell ref="A33:B33"/>
    <mergeCell ref="A35:B35"/>
    <mergeCell ref="A37:B3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4" firstPageNumber="0" orientation="landscape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1"/>
  <sheetViews>
    <sheetView view="pageBreakPreview" zoomScaleNormal="100" zoomScaleSheetLayoutView="100" workbookViewId="0">
      <selection activeCell="X11" sqref="X11"/>
    </sheetView>
  </sheetViews>
  <sheetFormatPr defaultColWidth="14.5" defaultRowHeight="14.25"/>
  <cols>
    <col min="1" max="1" width="28.1640625" style="25" customWidth="1"/>
    <col min="2" max="4" width="23.1640625" style="33" customWidth="1"/>
    <col min="5" max="6" width="23.1640625" style="24" customWidth="1"/>
    <col min="7" max="16384" width="14.5" style="24"/>
  </cols>
  <sheetData>
    <row r="2" spans="1:6" ht="18.75" customHeight="1">
      <c r="A2" s="413" t="s">
        <v>188</v>
      </c>
      <c r="B2" s="413"/>
      <c r="C2" s="413"/>
      <c r="D2" s="413"/>
      <c r="E2" s="413"/>
      <c r="F2" s="413"/>
    </row>
    <row r="3" spans="1:6" ht="18.75" customHeight="1">
      <c r="A3" s="413" t="s">
        <v>187</v>
      </c>
      <c r="B3" s="413"/>
      <c r="C3" s="413"/>
      <c r="D3" s="413"/>
      <c r="E3" s="413"/>
      <c r="F3" s="413"/>
    </row>
    <row r="4" spans="1:6" ht="18.75" customHeight="1">
      <c r="A4" s="413" t="s">
        <v>25</v>
      </c>
      <c r="B4" s="413"/>
      <c r="C4" s="413"/>
      <c r="D4" s="413"/>
      <c r="E4" s="413"/>
      <c r="F4" s="413"/>
    </row>
    <row r="5" spans="1:6" ht="18.75" customHeight="1">
      <c r="B5" s="25"/>
      <c r="C5" s="25"/>
      <c r="D5" s="25"/>
    </row>
    <row r="6" spans="1:6" s="26" customFormat="1" ht="18.75" customHeight="1">
      <c r="A6" s="414" t="s">
        <v>26</v>
      </c>
      <c r="B6" s="414" t="s">
        <v>230</v>
      </c>
      <c r="C6" s="414"/>
      <c r="D6" s="414"/>
      <c r="E6" s="415" t="s">
        <v>185</v>
      </c>
      <c r="F6" s="415" t="s">
        <v>119</v>
      </c>
    </row>
    <row r="7" spans="1:6" s="26" customFormat="1" ht="18.75" customHeight="1">
      <c r="A7" s="414"/>
      <c r="B7" s="295" t="s">
        <v>253</v>
      </c>
      <c r="C7" s="295" t="s">
        <v>254</v>
      </c>
      <c r="D7" s="295" t="s">
        <v>230</v>
      </c>
      <c r="E7" s="415"/>
      <c r="F7" s="415"/>
    </row>
    <row r="8" spans="1:6" s="26" customFormat="1" ht="18.75" hidden="1" customHeight="1">
      <c r="A8" s="27">
        <v>1996</v>
      </c>
      <c r="B8" s="28">
        <v>757</v>
      </c>
      <c r="C8" s="275">
        <v>1330</v>
      </c>
      <c r="D8" s="280">
        <v>761</v>
      </c>
      <c r="E8" s="30">
        <v>689</v>
      </c>
      <c r="F8" s="248">
        <v>723</v>
      </c>
    </row>
    <row r="9" spans="1:6" s="26" customFormat="1" ht="18.75" hidden="1" customHeight="1">
      <c r="A9" s="27">
        <v>1997</v>
      </c>
      <c r="B9" s="28">
        <v>754</v>
      </c>
      <c r="C9" s="275">
        <v>169</v>
      </c>
      <c r="D9" s="28">
        <v>747</v>
      </c>
      <c r="E9" s="30">
        <v>759</v>
      </c>
      <c r="F9" s="248">
        <v>758</v>
      </c>
    </row>
    <row r="10" spans="1:6" s="26" customFormat="1" ht="18.75" hidden="1" customHeight="1">
      <c r="A10" s="27">
        <v>1998</v>
      </c>
      <c r="B10" s="28">
        <v>835</v>
      </c>
      <c r="C10" s="275">
        <v>152</v>
      </c>
      <c r="D10" s="28">
        <v>823</v>
      </c>
      <c r="E10" s="30">
        <v>747</v>
      </c>
      <c r="F10" s="248">
        <v>774</v>
      </c>
    </row>
    <row r="11" spans="1:6" s="26" customFormat="1" ht="18.75" hidden="1" customHeight="1">
      <c r="A11" s="27">
        <v>1999</v>
      </c>
      <c r="B11" s="28">
        <v>835</v>
      </c>
      <c r="C11" s="275">
        <v>46</v>
      </c>
      <c r="D11" s="28">
        <v>818</v>
      </c>
      <c r="E11" s="30">
        <v>838</v>
      </c>
      <c r="F11" s="248">
        <v>838</v>
      </c>
    </row>
    <row r="12" spans="1:6" s="26" customFormat="1" ht="18.75" hidden="1" customHeight="1">
      <c r="A12" s="27" t="s">
        <v>24</v>
      </c>
      <c r="B12" s="28">
        <v>787</v>
      </c>
      <c r="C12" s="275">
        <v>55</v>
      </c>
      <c r="D12" s="28">
        <v>768</v>
      </c>
      <c r="E12" s="29">
        <v>1000</v>
      </c>
      <c r="F12" s="248">
        <v>939</v>
      </c>
    </row>
    <row r="13" spans="1:6" s="26" customFormat="1" ht="18.75" hidden="1" customHeight="1">
      <c r="A13" s="27">
        <v>2001</v>
      </c>
      <c r="B13" s="28">
        <v>858</v>
      </c>
      <c r="C13" s="275">
        <v>61</v>
      </c>
      <c r="D13" s="28">
        <v>835</v>
      </c>
      <c r="E13" s="29">
        <v>1087</v>
      </c>
      <c r="F13" s="248">
        <v>1012</v>
      </c>
    </row>
    <row r="14" spans="1:6" s="26" customFormat="1" ht="18.75" hidden="1" customHeight="1">
      <c r="A14" s="27">
        <v>2002</v>
      </c>
      <c r="B14" s="28">
        <v>664</v>
      </c>
      <c r="C14" s="275">
        <v>92</v>
      </c>
      <c r="D14" s="28">
        <v>646</v>
      </c>
      <c r="E14" s="29">
        <v>1156</v>
      </c>
      <c r="F14" s="248">
        <v>999</v>
      </c>
    </row>
    <row r="15" spans="1:6" s="26" customFormat="1" ht="18.75" hidden="1" customHeight="1">
      <c r="A15" s="27">
        <v>2003</v>
      </c>
      <c r="B15" s="28">
        <v>478</v>
      </c>
      <c r="C15" s="275">
        <v>91</v>
      </c>
      <c r="D15" s="28">
        <v>465</v>
      </c>
      <c r="E15" s="30">
        <v>962</v>
      </c>
      <c r="F15" s="248">
        <v>809</v>
      </c>
    </row>
    <row r="16" spans="1:6" s="26" customFormat="1" ht="18.75" hidden="1" customHeight="1">
      <c r="A16" s="27">
        <v>2004</v>
      </c>
      <c r="B16" s="28">
        <v>596</v>
      </c>
      <c r="C16" s="275">
        <v>87</v>
      </c>
      <c r="D16" s="28">
        <v>574</v>
      </c>
      <c r="E16" s="30">
        <v>881</v>
      </c>
      <c r="F16" s="248">
        <v>807</v>
      </c>
    </row>
    <row r="17" spans="1:6" s="26" customFormat="1" ht="18.75" hidden="1" customHeight="1">
      <c r="A17" s="27">
        <v>2005</v>
      </c>
      <c r="B17" s="28">
        <v>536</v>
      </c>
      <c r="C17" s="275">
        <v>79</v>
      </c>
      <c r="D17" s="28">
        <v>511</v>
      </c>
      <c r="E17" s="30">
        <v>946</v>
      </c>
      <c r="F17" s="248">
        <v>841</v>
      </c>
    </row>
    <row r="18" spans="1:6" s="26" customFormat="1" ht="18.75" hidden="1" customHeight="1">
      <c r="A18" s="27">
        <v>2006</v>
      </c>
      <c r="B18" s="28">
        <v>418</v>
      </c>
      <c r="C18" s="275">
        <v>109</v>
      </c>
      <c r="D18" s="28">
        <v>396</v>
      </c>
      <c r="E18" s="29">
        <v>1205</v>
      </c>
      <c r="F18" s="248">
        <v>1068</v>
      </c>
    </row>
    <row r="19" spans="1:6" s="26" customFormat="1" ht="18.75" hidden="1" customHeight="1">
      <c r="A19" s="27">
        <v>2007</v>
      </c>
      <c r="B19" s="34">
        <v>477</v>
      </c>
      <c r="C19" s="276">
        <v>80</v>
      </c>
      <c r="D19" s="34">
        <v>437</v>
      </c>
      <c r="E19" s="29">
        <v>1544</v>
      </c>
      <c r="F19" s="248">
        <v>1396</v>
      </c>
    </row>
    <row r="20" spans="1:6" s="26" customFormat="1" ht="18.75" hidden="1" customHeight="1">
      <c r="A20" s="27">
        <v>2008</v>
      </c>
      <c r="B20" s="28">
        <v>270</v>
      </c>
      <c r="C20" s="275">
        <v>73</v>
      </c>
      <c r="D20" s="28">
        <v>244</v>
      </c>
      <c r="E20" s="29">
        <v>2032</v>
      </c>
      <c r="F20" s="248">
        <v>1721</v>
      </c>
    </row>
    <row r="21" spans="1:6" s="26" customFormat="1" ht="18.75" hidden="1" customHeight="1">
      <c r="A21" s="27">
        <v>2009</v>
      </c>
      <c r="B21" s="28">
        <v>311</v>
      </c>
      <c r="C21" s="275">
        <v>65</v>
      </c>
      <c r="D21" s="28">
        <v>253</v>
      </c>
      <c r="E21" s="250">
        <v>1914</v>
      </c>
      <c r="F21" s="249">
        <v>1665</v>
      </c>
    </row>
    <row r="22" spans="1:6" s="26" customFormat="1" ht="18.75" customHeight="1">
      <c r="A22" s="27">
        <v>2010</v>
      </c>
      <c r="B22" s="28">
        <v>340</v>
      </c>
      <c r="C22" s="275">
        <v>96</v>
      </c>
      <c r="D22" s="28">
        <v>268</v>
      </c>
      <c r="E22" s="29">
        <v>1440</v>
      </c>
      <c r="F22" s="249">
        <v>1330</v>
      </c>
    </row>
    <row r="23" spans="1:6" s="26" customFormat="1" ht="18.75" customHeight="1">
      <c r="A23" s="27">
        <v>2011</v>
      </c>
      <c r="B23" s="28">
        <v>270</v>
      </c>
      <c r="C23" s="275">
        <v>63</v>
      </c>
      <c r="D23" s="28">
        <v>186</v>
      </c>
      <c r="E23" s="29">
        <v>345</v>
      </c>
      <c r="F23" s="249">
        <v>343</v>
      </c>
    </row>
    <row r="24" spans="1:6" s="26" customFormat="1" ht="18.75" customHeight="1">
      <c r="A24" s="27">
        <v>2012</v>
      </c>
      <c r="B24" s="243">
        <v>281</v>
      </c>
      <c r="C24" s="277">
        <v>63</v>
      </c>
      <c r="D24" s="243">
        <v>127</v>
      </c>
      <c r="E24" s="30">
        <v>459</v>
      </c>
      <c r="F24" s="249">
        <v>458</v>
      </c>
    </row>
    <row r="25" spans="1:6" s="26" customFormat="1" ht="18.75" customHeight="1">
      <c r="A25" s="27">
        <v>2013</v>
      </c>
      <c r="B25" s="243">
        <v>325</v>
      </c>
      <c r="C25" s="277">
        <v>42</v>
      </c>
      <c r="D25" s="243">
        <v>107</v>
      </c>
      <c r="E25" s="30">
        <v>295</v>
      </c>
      <c r="F25" s="249">
        <v>297</v>
      </c>
    </row>
    <row r="26" spans="1:6" s="26" customFormat="1" ht="18.75" customHeight="1">
      <c r="A26" s="27">
        <v>2014</v>
      </c>
      <c r="B26" s="243">
        <v>213</v>
      </c>
      <c r="C26" s="277">
        <v>56</v>
      </c>
      <c r="D26" s="243">
        <v>94</v>
      </c>
      <c r="E26" s="30">
        <v>276</v>
      </c>
      <c r="F26" s="249">
        <v>278</v>
      </c>
    </row>
    <row r="27" spans="1:6" s="26" customFormat="1" ht="18.75" customHeight="1">
      <c r="A27" s="27">
        <v>2015</v>
      </c>
      <c r="B27" s="243">
        <v>421</v>
      </c>
      <c r="C27" s="277">
        <v>60</v>
      </c>
      <c r="D27" s="243">
        <v>150</v>
      </c>
      <c r="E27" s="30">
        <v>148</v>
      </c>
      <c r="F27" s="249">
        <v>155</v>
      </c>
    </row>
    <row r="28" spans="1:6" s="26" customFormat="1" ht="18.75" customHeight="1">
      <c r="A28" s="28">
        <v>2016</v>
      </c>
      <c r="B28" s="243">
        <v>451</v>
      </c>
      <c r="C28" s="278">
        <v>69</v>
      </c>
      <c r="D28" s="243">
        <v>165</v>
      </c>
      <c r="E28" s="30">
        <v>134</v>
      </c>
      <c r="F28" s="249">
        <v>140</v>
      </c>
    </row>
    <row r="29" spans="1:6" s="26" customFormat="1" ht="18.75" customHeight="1">
      <c r="A29" s="28">
        <v>2017</v>
      </c>
      <c r="B29" s="243">
        <v>423</v>
      </c>
      <c r="C29" s="278">
        <v>34</v>
      </c>
      <c r="D29" s="243">
        <v>121</v>
      </c>
      <c r="E29" s="30">
        <v>67</v>
      </c>
      <c r="F29" s="249">
        <v>71</v>
      </c>
    </row>
    <row r="30" spans="1:6" s="26" customFormat="1" ht="18.75" customHeight="1">
      <c r="A30" s="28">
        <v>2018</v>
      </c>
      <c r="B30" s="243">
        <v>136</v>
      </c>
      <c r="C30" s="278">
        <v>24</v>
      </c>
      <c r="D30" s="243">
        <v>48</v>
      </c>
      <c r="E30" s="30">
        <v>90</v>
      </c>
      <c r="F30" s="249">
        <v>92</v>
      </c>
    </row>
    <row r="31" spans="1:6" s="26" customFormat="1" ht="18.75" customHeight="1">
      <c r="A31" s="28" t="s">
        <v>246</v>
      </c>
      <c r="B31" s="243">
        <v>196</v>
      </c>
      <c r="C31" s="278">
        <v>36</v>
      </c>
      <c r="D31" s="243">
        <v>63</v>
      </c>
      <c r="E31" s="30">
        <v>232</v>
      </c>
      <c r="F31" s="249">
        <v>210</v>
      </c>
    </row>
    <row r="32" spans="1:6" s="26" customFormat="1" ht="18.75" customHeight="1">
      <c r="A32" s="31" t="s">
        <v>256</v>
      </c>
      <c r="B32" s="368">
        <v>196</v>
      </c>
      <c r="C32" s="369">
        <v>36</v>
      </c>
      <c r="D32" s="368">
        <v>63</v>
      </c>
      <c r="E32" s="279">
        <v>156</v>
      </c>
      <c r="F32" s="272">
        <v>144</v>
      </c>
    </row>
    <row r="33" spans="1:4" ht="18.75" customHeight="1">
      <c r="A33" s="35" t="s">
        <v>31</v>
      </c>
      <c r="B33" s="32"/>
      <c r="C33" s="32"/>
      <c r="D33" s="32"/>
    </row>
    <row r="34" spans="1:4" s="26" customFormat="1" ht="18.75" customHeight="1">
      <c r="A34" s="6" t="s">
        <v>19</v>
      </c>
      <c r="B34" s="36"/>
      <c r="C34" s="36"/>
      <c r="D34" s="36"/>
    </row>
    <row r="35" spans="1:4" s="26" customFormat="1" ht="18.75" customHeight="1">
      <c r="A35" s="6" t="s">
        <v>186</v>
      </c>
      <c r="B35" s="36"/>
      <c r="C35" s="36"/>
      <c r="D35" s="36"/>
    </row>
    <row r="36" spans="1:4" s="26" customFormat="1" ht="18.75" customHeight="1">
      <c r="A36" s="37" t="s">
        <v>231</v>
      </c>
      <c r="B36" s="36"/>
      <c r="C36" s="36"/>
      <c r="D36" s="36"/>
    </row>
    <row r="37" spans="1:4" s="26" customFormat="1" ht="18.75" customHeight="1">
      <c r="A37" s="37"/>
      <c r="B37" s="36"/>
      <c r="C37" s="36"/>
      <c r="D37" s="36"/>
    </row>
    <row r="38" spans="1:4" ht="11.25" customHeight="1"/>
    <row r="39" spans="1:4" ht="11.25" customHeight="1"/>
    <row r="40" spans="1:4" ht="11.25" customHeight="1"/>
    <row r="41" spans="1:4" ht="11.25" customHeight="1"/>
    <row r="42" spans="1:4" ht="11.25" customHeight="1"/>
    <row r="43" spans="1:4" ht="11.25" customHeight="1"/>
    <row r="44" spans="1:4" ht="11.25" customHeight="1"/>
    <row r="45" spans="1:4" ht="11.25" customHeight="1"/>
    <row r="46" spans="1:4" ht="11.25" customHeight="1"/>
    <row r="47" spans="1:4" ht="11.25" customHeight="1"/>
    <row r="48" spans="1:4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</sheetData>
  <mergeCells count="7">
    <mergeCell ref="A2:F2"/>
    <mergeCell ref="A3:F3"/>
    <mergeCell ref="A4:F4"/>
    <mergeCell ref="B6:D6"/>
    <mergeCell ref="F6:F7"/>
    <mergeCell ref="E6:E7"/>
    <mergeCell ref="A6:A7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8"/>
  <sheetViews>
    <sheetView view="pageBreakPreview" zoomScaleNormal="100" zoomScaleSheetLayoutView="100" workbookViewId="0">
      <selection activeCell="X11" sqref="X11"/>
    </sheetView>
  </sheetViews>
  <sheetFormatPr defaultColWidth="9.6640625" defaultRowHeight="14.25"/>
  <cols>
    <col min="1" max="1" width="19" style="40" customWidth="1"/>
    <col min="2" max="2" width="19" style="75" customWidth="1"/>
    <col min="3" max="5" width="19" style="41" customWidth="1"/>
    <col min="6" max="6" width="9" style="41" customWidth="1"/>
    <col min="7" max="7" width="13" style="41" customWidth="1"/>
    <col min="8" max="8" width="9.6640625" style="41" customWidth="1"/>
    <col min="9" max="9" width="6.6640625" style="41" customWidth="1"/>
    <col min="10" max="16384" width="9.6640625" style="41"/>
  </cols>
  <sheetData>
    <row r="2" spans="1:21" s="38" customFormat="1" ht="18.75" customHeight="1">
      <c r="A2" s="416" t="s">
        <v>192</v>
      </c>
      <c r="B2" s="416"/>
      <c r="C2" s="416"/>
      <c r="D2" s="416"/>
      <c r="E2" s="416"/>
    </row>
    <row r="3" spans="1:21" s="38" customFormat="1" ht="18.75" customHeight="1">
      <c r="A3" s="416" t="s">
        <v>120</v>
      </c>
      <c r="B3" s="416"/>
      <c r="C3" s="416"/>
      <c r="D3" s="416"/>
      <c r="E3" s="416"/>
      <c r="F3" s="39"/>
    </row>
    <row r="4" spans="1:21" s="38" customFormat="1" ht="18.75" customHeight="1">
      <c r="A4" s="416" t="s">
        <v>28</v>
      </c>
      <c r="B4" s="416"/>
      <c r="C4" s="416"/>
      <c r="D4" s="416"/>
      <c r="E4" s="416"/>
      <c r="F4" s="39"/>
    </row>
    <row r="5" spans="1:21" s="38" customFormat="1" ht="18.75" customHeight="1">
      <c r="A5" s="296"/>
      <c r="B5" s="77"/>
      <c r="C5" s="296"/>
      <c r="D5" s="296"/>
      <c r="E5" s="296"/>
      <c r="F5" s="45"/>
    </row>
    <row r="6" spans="1:21" s="38" customFormat="1" ht="18.75" customHeight="1">
      <c r="A6" s="42" t="s">
        <v>23</v>
      </c>
      <c r="B6" s="43" t="s">
        <v>189</v>
      </c>
      <c r="C6" s="42" t="s">
        <v>190</v>
      </c>
      <c r="D6" s="42" t="s">
        <v>191</v>
      </c>
      <c r="E6" s="44" t="s">
        <v>29</v>
      </c>
      <c r="F6" s="296"/>
      <c r="I6" s="46"/>
      <c r="J6" s="47"/>
      <c r="K6" s="48"/>
      <c r="L6" s="49"/>
    </row>
    <row r="7" spans="1:21" s="38" customFormat="1" ht="18.75" hidden="1" customHeight="1">
      <c r="A7" s="51">
        <v>1991</v>
      </c>
      <c r="B7" s="60"/>
      <c r="C7" s="78">
        <v>2912</v>
      </c>
      <c r="D7" s="78"/>
      <c r="E7" s="59" t="s">
        <v>30</v>
      </c>
      <c r="F7" s="52"/>
      <c r="I7" s="46"/>
      <c r="J7" s="47"/>
      <c r="K7" s="48"/>
      <c r="L7" s="49"/>
    </row>
    <row r="8" spans="1:21" s="38" customFormat="1" ht="18.75" hidden="1" customHeight="1">
      <c r="A8" s="51">
        <v>1992</v>
      </c>
      <c r="B8" s="60"/>
      <c r="C8" s="61">
        <v>2184</v>
      </c>
      <c r="D8" s="61"/>
      <c r="E8" s="59">
        <v>2762</v>
      </c>
      <c r="F8" s="52"/>
      <c r="I8" s="46"/>
      <c r="J8" s="47"/>
      <c r="K8" s="48"/>
      <c r="L8" s="49"/>
    </row>
    <row r="9" spans="1:21" s="38" customFormat="1" ht="18.75" hidden="1" customHeight="1">
      <c r="A9" s="51">
        <v>1993</v>
      </c>
      <c r="B9" s="60"/>
      <c r="C9" s="59">
        <v>2314</v>
      </c>
      <c r="D9" s="59"/>
      <c r="E9" s="59">
        <v>2803</v>
      </c>
      <c r="F9" s="50"/>
      <c r="I9" s="46"/>
      <c r="J9" s="53"/>
      <c r="K9" s="48"/>
      <c r="L9" s="49"/>
    </row>
    <row r="10" spans="1:21" s="38" customFormat="1" ht="18.75" hidden="1" customHeight="1">
      <c r="A10" s="51">
        <v>1994</v>
      </c>
      <c r="B10" s="60"/>
      <c r="C10" s="59">
        <v>3021</v>
      </c>
      <c r="D10" s="59"/>
      <c r="E10" s="59">
        <v>3626</v>
      </c>
      <c r="F10" s="50"/>
      <c r="I10" s="46"/>
      <c r="J10" s="53"/>
      <c r="K10" s="48"/>
      <c r="L10" s="49"/>
    </row>
    <row r="11" spans="1:21" s="38" customFormat="1" ht="18.75" hidden="1" customHeight="1">
      <c r="A11" s="51">
        <v>1995</v>
      </c>
      <c r="B11" s="60"/>
      <c r="C11" s="59">
        <v>3105</v>
      </c>
      <c r="D11" s="59"/>
      <c r="E11" s="59">
        <v>3584</v>
      </c>
      <c r="F11" s="52"/>
    </row>
    <row r="12" spans="1:21" s="38" customFormat="1" ht="18.75" hidden="1" customHeight="1">
      <c r="A12" s="54">
        <v>1996</v>
      </c>
      <c r="B12" s="58"/>
      <c r="C12" s="59">
        <v>3050</v>
      </c>
      <c r="D12" s="59"/>
      <c r="E12" s="59">
        <v>3644</v>
      </c>
      <c r="F12" s="52"/>
    </row>
    <row r="13" spans="1:21" s="38" customFormat="1" ht="18.75" hidden="1" customHeight="1">
      <c r="A13" s="51">
        <v>1997</v>
      </c>
      <c r="B13" s="60"/>
      <c r="C13" s="59">
        <v>3854</v>
      </c>
      <c r="D13" s="59">
        <v>3558</v>
      </c>
      <c r="E13" s="59">
        <v>4555</v>
      </c>
      <c r="F13" s="52"/>
    </row>
    <row r="14" spans="1:21" s="38" customFormat="1" ht="18.75" hidden="1" customHeight="1">
      <c r="A14" s="51">
        <v>1998</v>
      </c>
      <c r="B14" s="58"/>
      <c r="C14" s="59">
        <v>5743</v>
      </c>
      <c r="D14" s="59">
        <v>4742</v>
      </c>
      <c r="E14" s="59">
        <v>6510</v>
      </c>
      <c r="F14" s="52"/>
      <c r="U14" s="56"/>
    </row>
    <row r="15" spans="1:21" s="38" customFormat="1" ht="18.75" hidden="1" customHeight="1">
      <c r="A15" s="51">
        <v>1999</v>
      </c>
      <c r="B15" s="60"/>
      <c r="C15" s="59">
        <v>3498</v>
      </c>
      <c r="D15" s="59">
        <v>2902</v>
      </c>
      <c r="E15" s="59">
        <v>4352</v>
      </c>
      <c r="F15" s="50"/>
      <c r="P15" s="53"/>
      <c r="Q15" s="53"/>
      <c r="U15" s="53"/>
    </row>
    <row r="16" spans="1:21" s="38" customFormat="1" ht="18.75" hidden="1" customHeight="1">
      <c r="A16" s="57">
        <v>2000</v>
      </c>
      <c r="B16" s="58"/>
      <c r="C16" s="59">
        <v>2812</v>
      </c>
      <c r="D16" s="59">
        <v>2070</v>
      </c>
      <c r="E16" s="59">
        <v>3389</v>
      </c>
      <c r="F16" s="50"/>
      <c r="O16" s="53"/>
      <c r="P16" s="53"/>
      <c r="U16" s="53"/>
    </row>
    <row r="17" spans="1:21" s="38" customFormat="1" ht="18.75" hidden="1" customHeight="1">
      <c r="A17" s="51">
        <v>2001</v>
      </c>
      <c r="B17" s="58"/>
      <c r="C17" s="59">
        <v>3629</v>
      </c>
      <c r="D17" s="59">
        <v>2783</v>
      </c>
      <c r="E17" s="59">
        <v>4146</v>
      </c>
      <c r="F17" s="50"/>
      <c r="N17" s="53"/>
      <c r="O17" s="53"/>
      <c r="Q17" s="53"/>
      <c r="R17" s="53"/>
      <c r="U17" s="53"/>
    </row>
    <row r="18" spans="1:21" s="38" customFormat="1" ht="18.75" hidden="1" customHeight="1">
      <c r="A18" s="51">
        <v>2002</v>
      </c>
      <c r="B18" s="60"/>
      <c r="C18" s="59">
        <v>5893</v>
      </c>
      <c r="D18" s="59">
        <v>4938</v>
      </c>
      <c r="E18" s="59">
        <v>6785</v>
      </c>
      <c r="F18" s="50"/>
    </row>
    <row r="19" spans="1:21" s="38" customFormat="1" ht="18.75" hidden="1" customHeight="1">
      <c r="A19" s="51">
        <v>2003</v>
      </c>
      <c r="B19" s="60">
        <v>5441</v>
      </c>
      <c r="C19" s="59">
        <v>6180</v>
      </c>
      <c r="D19" s="59">
        <v>5395</v>
      </c>
      <c r="E19" s="59">
        <v>6692</v>
      </c>
      <c r="F19" s="50"/>
    </row>
    <row r="20" spans="1:21" s="38" customFormat="1" ht="18.75" hidden="1" customHeight="1">
      <c r="A20" s="51">
        <v>2004</v>
      </c>
      <c r="B20" s="60">
        <v>5424</v>
      </c>
      <c r="C20" s="59">
        <v>5314</v>
      </c>
      <c r="D20" s="59">
        <v>4476</v>
      </c>
      <c r="E20" s="59">
        <v>5882</v>
      </c>
      <c r="F20" s="52"/>
    </row>
    <row r="21" spans="1:21" s="38" customFormat="1" ht="18.75" hidden="1" customHeight="1">
      <c r="A21" s="51">
        <v>2005</v>
      </c>
      <c r="B21" s="60">
        <v>5316</v>
      </c>
      <c r="C21" s="59">
        <v>4992</v>
      </c>
      <c r="D21" s="59">
        <v>4008</v>
      </c>
      <c r="E21" s="59">
        <v>5834</v>
      </c>
      <c r="F21" s="52"/>
    </row>
    <row r="22" spans="1:21" s="38" customFormat="1" ht="18.75" hidden="1" customHeight="1">
      <c r="A22" s="51">
        <v>2006</v>
      </c>
      <c r="B22" s="58">
        <v>5300</v>
      </c>
      <c r="C22" s="59">
        <v>4992</v>
      </c>
      <c r="D22" s="59">
        <v>4242</v>
      </c>
      <c r="E22" s="59">
        <v>5838</v>
      </c>
      <c r="F22" s="52"/>
    </row>
    <row r="23" spans="1:21" s="38" customFormat="1" ht="18.75" hidden="1" customHeight="1">
      <c r="A23" s="57">
        <v>2007</v>
      </c>
      <c r="B23" s="58">
        <v>6276</v>
      </c>
      <c r="C23" s="59">
        <v>5852</v>
      </c>
      <c r="D23" s="59">
        <v>4896</v>
      </c>
      <c r="E23" s="59">
        <v>6707</v>
      </c>
      <c r="F23" s="52"/>
    </row>
    <row r="24" spans="1:21" s="38" customFormat="1" ht="18.75" hidden="1" customHeight="1">
      <c r="A24" s="57">
        <v>2008</v>
      </c>
      <c r="B24" s="58">
        <v>8045</v>
      </c>
      <c r="C24" s="59">
        <v>7360</v>
      </c>
      <c r="D24" s="59">
        <v>6751</v>
      </c>
      <c r="E24" s="59">
        <v>8580</v>
      </c>
      <c r="F24" s="52"/>
    </row>
    <row r="25" spans="1:21" s="38" customFormat="1" ht="18.75" hidden="1" customHeight="1">
      <c r="A25" s="57">
        <v>2009</v>
      </c>
      <c r="B25" s="58">
        <v>8883</v>
      </c>
      <c r="C25" s="59">
        <v>8060</v>
      </c>
      <c r="D25" s="59">
        <v>6548</v>
      </c>
      <c r="E25" s="59">
        <v>10149</v>
      </c>
      <c r="F25" s="52"/>
    </row>
    <row r="26" spans="1:21" s="38" customFormat="1" ht="18.75" customHeight="1">
      <c r="A26" s="57">
        <v>2010</v>
      </c>
      <c r="B26" s="58">
        <v>9331</v>
      </c>
      <c r="C26" s="59">
        <v>8466</v>
      </c>
      <c r="D26" s="59">
        <v>7215</v>
      </c>
      <c r="E26" s="59">
        <v>10116</v>
      </c>
      <c r="F26" s="52"/>
    </row>
    <row r="27" spans="1:21" s="38" customFormat="1" ht="18.75" customHeight="1">
      <c r="A27" s="57">
        <v>2011</v>
      </c>
      <c r="B27" s="58">
        <v>8553</v>
      </c>
      <c r="C27" s="59">
        <v>8081</v>
      </c>
      <c r="D27" s="59">
        <v>6577</v>
      </c>
      <c r="E27" s="59">
        <v>9073</v>
      </c>
      <c r="F27" s="50"/>
    </row>
    <row r="28" spans="1:21" s="38" customFormat="1" ht="18.75" customHeight="1">
      <c r="A28" s="57">
        <v>2012</v>
      </c>
      <c r="B28" s="60">
        <v>6851</v>
      </c>
      <c r="C28" s="59">
        <v>6511</v>
      </c>
      <c r="D28" s="59">
        <v>5009</v>
      </c>
      <c r="E28" s="59">
        <v>7388</v>
      </c>
      <c r="F28" s="50"/>
    </row>
    <row r="29" spans="1:21" s="38" customFormat="1" ht="18.75" customHeight="1">
      <c r="A29" s="57">
        <v>2013</v>
      </c>
      <c r="B29" s="60">
        <v>6442</v>
      </c>
      <c r="C29" s="59">
        <v>6314</v>
      </c>
      <c r="D29" s="59">
        <v>5189</v>
      </c>
      <c r="E29" s="59">
        <v>7673</v>
      </c>
      <c r="F29" s="50"/>
    </row>
    <row r="30" spans="1:21" s="38" customFormat="1" ht="18.75" customHeight="1">
      <c r="A30" s="57">
        <v>2014</v>
      </c>
      <c r="B30" s="61">
        <v>8507</v>
      </c>
      <c r="C30" s="59">
        <v>8535</v>
      </c>
      <c r="D30" s="59">
        <v>8535</v>
      </c>
      <c r="E30" s="59">
        <v>10015</v>
      </c>
      <c r="F30" s="50"/>
    </row>
    <row r="31" spans="1:21" s="38" customFormat="1" ht="18.75" customHeight="1">
      <c r="A31" s="57">
        <v>2015</v>
      </c>
      <c r="B31" s="61">
        <v>7956</v>
      </c>
      <c r="C31" s="59">
        <v>8029</v>
      </c>
      <c r="D31" s="59">
        <v>8029</v>
      </c>
      <c r="E31" s="59">
        <v>12280</v>
      </c>
      <c r="F31" s="50"/>
    </row>
    <row r="32" spans="1:21" s="38" customFormat="1" ht="18.75" customHeight="1">
      <c r="A32" s="57">
        <v>2016</v>
      </c>
      <c r="B32" s="61">
        <v>8572</v>
      </c>
      <c r="C32" s="59">
        <v>8370</v>
      </c>
      <c r="D32" s="59">
        <v>8038</v>
      </c>
      <c r="E32" s="59">
        <v>11994</v>
      </c>
      <c r="F32" s="50"/>
    </row>
    <row r="33" spans="1:6" s="38" customFormat="1" ht="18.75" customHeight="1">
      <c r="A33" s="57">
        <v>2017</v>
      </c>
      <c r="B33" s="61">
        <v>6496</v>
      </c>
      <c r="C33" s="59">
        <v>6178</v>
      </c>
      <c r="D33" s="59">
        <v>5678</v>
      </c>
      <c r="E33" s="59">
        <v>8734</v>
      </c>
      <c r="F33" s="50"/>
    </row>
    <row r="34" spans="1:6" s="38" customFormat="1" ht="18.75" customHeight="1">
      <c r="A34" s="57">
        <v>2018</v>
      </c>
      <c r="B34" s="61">
        <v>6530</v>
      </c>
      <c r="C34" s="59">
        <v>6156</v>
      </c>
      <c r="D34" s="59">
        <v>5656</v>
      </c>
      <c r="E34" s="59">
        <v>9229</v>
      </c>
      <c r="F34" s="50"/>
    </row>
    <row r="35" spans="1:6" s="38" customFormat="1" ht="18.75" customHeight="1">
      <c r="A35" s="57">
        <v>2019</v>
      </c>
      <c r="B35" s="61">
        <v>6877</v>
      </c>
      <c r="C35" s="59">
        <v>6623</v>
      </c>
      <c r="D35" s="59">
        <v>6123</v>
      </c>
      <c r="E35" s="59">
        <v>9696</v>
      </c>
      <c r="F35" s="50"/>
    </row>
    <row r="36" spans="1:6" s="38" customFormat="1" ht="18.75" customHeight="1">
      <c r="A36" s="76">
        <v>2020</v>
      </c>
      <c r="B36" s="251">
        <v>7098</v>
      </c>
      <c r="C36" s="242">
        <v>6641</v>
      </c>
      <c r="D36" s="242">
        <v>6141</v>
      </c>
      <c r="E36" s="242">
        <v>9965</v>
      </c>
      <c r="F36" s="50"/>
    </row>
    <row r="37" spans="1:6" s="38" customFormat="1" ht="18.75" customHeight="1">
      <c r="A37" s="79" t="s">
        <v>31</v>
      </c>
      <c r="B37" s="55"/>
      <c r="C37" s="62"/>
      <c r="D37" s="62"/>
      <c r="F37" s="50"/>
    </row>
    <row r="38" spans="1:6">
      <c r="A38" s="63"/>
      <c r="B38" s="64"/>
      <c r="C38" s="65"/>
      <c r="D38" s="65"/>
      <c r="E38" s="65"/>
      <c r="F38" s="66"/>
    </row>
    <row r="39" spans="1:6">
      <c r="A39" s="67"/>
      <c r="B39" s="68"/>
      <c r="C39" s="69"/>
      <c r="D39" s="69"/>
      <c r="E39" s="65"/>
      <c r="F39" s="66"/>
    </row>
    <row r="40" spans="1:6">
      <c r="A40" s="63"/>
      <c r="B40" s="64"/>
      <c r="C40" s="65"/>
      <c r="D40" s="65"/>
      <c r="E40" s="65"/>
      <c r="F40" s="70"/>
    </row>
    <row r="41" spans="1:6">
      <c r="A41" s="71"/>
      <c r="B41" s="72"/>
      <c r="C41" s="69"/>
      <c r="D41" s="69"/>
      <c r="E41" s="65"/>
      <c r="F41" s="70"/>
    </row>
    <row r="42" spans="1:6">
      <c r="A42" s="63"/>
      <c r="B42" s="72"/>
      <c r="C42" s="65"/>
      <c r="D42" s="65"/>
      <c r="E42" s="65"/>
      <c r="F42" s="70"/>
    </row>
    <row r="43" spans="1:6">
      <c r="A43" s="63"/>
      <c r="B43" s="72"/>
      <c r="C43" s="69"/>
      <c r="D43" s="69"/>
      <c r="E43" s="65"/>
      <c r="F43" s="66"/>
    </row>
    <row r="44" spans="1:6">
      <c r="A44" s="63"/>
      <c r="B44" s="72"/>
      <c r="C44" s="65"/>
      <c r="D44" s="65"/>
      <c r="E44" s="65"/>
      <c r="F44" s="66"/>
    </row>
    <row r="45" spans="1:6">
      <c r="A45" s="63"/>
      <c r="B45" s="72"/>
      <c r="C45" s="65"/>
      <c r="D45" s="65"/>
      <c r="E45" s="65"/>
      <c r="F45" s="66"/>
    </row>
    <row r="46" spans="1:6">
      <c r="A46" s="63"/>
      <c r="B46" s="72"/>
      <c r="C46" s="65"/>
      <c r="D46" s="65"/>
      <c r="E46" s="65"/>
      <c r="F46" s="66"/>
    </row>
    <row r="47" spans="1:6">
      <c r="A47" s="63"/>
      <c r="B47" s="72"/>
      <c r="C47" s="65"/>
      <c r="D47" s="65"/>
      <c r="E47" s="65"/>
      <c r="F47" s="66"/>
    </row>
    <row r="48" spans="1:6">
      <c r="A48" s="63"/>
      <c r="B48" s="72"/>
      <c r="C48" s="65"/>
      <c r="D48" s="65"/>
      <c r="E48" s="65"/>
      <c r="F48" s="66"/>
    </row>
    <row r="49" spans="1:6">
      <c r="A49" s="73"/>
      <c r="B49" s="64"/>
      <c r="C49" s="69"/>
      <c r="D49" s="69"/>
      <c r="E49" s="65"/>
      <c r="F49" s="66"/>
    </row>
    <row r="50" spans="1:6">
      <c r="A50" s="73"/>
      <c r="B50" s="74"/>
      <c r="C50" s="66"/>
      <c r="D50" s="66"/>
      <c r="E50" s="66"/>
      <c r="F50" s="66"/>
    </row>
    <row r="51" spans="1:6">
      <c r="F51" s="66"/>
    </row>
    <row r="52" spans="1:6">
      <c r="F52" s="66"/>
    </row>
    <row r="53" spans="1:6">
      <c r="F53" s="66"/>
    </row>
    <row r="54" spans="1:6">
      <c r="F54" s="66"/>
    </row>
    <row r="55" spans="1:6">
      <c r="F55" s="66"/>
    </row>
    <row r="56" spans="1:6">
      <c r="F56" s="66"/>
    </row>
    <row r="57" spans="1:6">
      <c r="F57" s="66"/>
    </row>
    <row r="58" spans="1:6">
      <c r="F58" s="66"/>
    </row>
  </sheetData>
  <mergeCells count="3">
    <mergeCell ref="A4:E4"/>
    <mergeCell ref="A3:E3"/>
    <mergeCell ref="A2:E2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1"/>
  <sheetViews>
    <sheetView view="pageBreakPreview" zoomScaleNormal="100" zoomScaleSheetLayoutView="100" workbookViewId="0">
      <selection activeCell="X11" sqref="X11"/>
    </sheetView>
  </sheetViews>
  <sheetFormatPr defaultColWidth="9.6640625" defaultRowHeight="14.25"/>
  <cols>
    <col min="1" max="1" width="19" style="40" customWidth="1"/>
    <col min="2" max="2" width="19" style="75" customWidth="1"/>
    <col min="3" max="5" width="19" style="41" customWidth="1"/>
    <col min="6" max="6" width="9.1640625" style="41" customWidth="1"/>
    <col min="7" max="7" width="9" style="41" customWidth="1"/>
    <col min="8" max="8" width="13" style="41" customWidth="1"/>
    <col min="9" max="9" width="9.6640625" style="41" customWidth="1"/>
    <col min="10" max="10" width="6.6640625" style="41" customWidth="1"/>
    <col min="11" max="16384" width="9.6640625" style="41"/>
  </cols>
  <sheetData>
    <row r="2" spans="1:13" s="38" customFormat="1" ht="18.75" customHeight="1">
      <c r="A2" s="416" t="s">
        <v>55</v>
      </c>
      <c r="B2" s="416"/>
      <c r="C2" s="416"/>
      <c r="D2" s="416"/>
      <c r="E2" s="416"/>
    </row>
    <row r="3" spans="1:13" s="38" customFormat="1" ht="18.75" customHeight="1">
      <c r="A3" s="416" t="s">
        <v>257</v>
      </c>
      <c r="B3" s="416"/>
      <c r="C3" s="416"/>
      <c r="D3" s="416"/>
      <c r="E3" s="416"/>
      <c r="F3" s="39"/>
      <c r="G3" s="39"/>
    </row>
    <row r="4" spans="1:13" s="38" customFormat="1" ht="18.75" customHeight="1">
      <c r="A4" s="416" t="s">
        <v>28</v>
      </c>
      <c r="B4" s="416"/>
      <c r="C4" s="416"/>
      <c r="D4" s="416"/>
      <c r="E4" s="416"/>
      <c r="F4" s="39"/>
      <c r="G4" s="39"/>
    </row>
    <row r="5" spans="1:13" s="38" customFormat="1" ht="18.75" customHeight="1">
      <c r="A5" s="296"/>
      <c r="B5" s="77"/>
      <c r="C5" s="296"/>
      <c r="D5" s="296"/>
      <c r="E5" s="296"/>
      <c r="F5" s="45"/>
      <c r="G5" s="45"/>
    </row>
    <row r="6" spans="1:13" s="38" customFormat="1" ht="18.75" customHeight="1">
      <c r="A6" s="42" t="s">
        <v>23</v>
      </c>
      <c r="B6" s="43" t="s">
        <v>189</v>
      </c>
      <c r="C6" s="42" t="s">
        <v>190</v>
      </c>
      <c r="D6" s="42" t="s">
        <v>191</v>
      </c>
      <c r="E6" s="44" t="s">
        <v>29</v>
      </c>
      <c r="F6" s="296"/>
      <c r="G6" s="296"/>
      <c r="J6" s="46"/>
      <c r="K6" s="47"/>
      <c r="L6" s="48"/>
      <c r="M6" s="49"/>
    </row>
    <row r="7" spans="1:13" s="38" customFormat="1" ht="18.75" customHeight="1">
      <c r="A7" s="80" t="s">
        <v>107</v>
      </c>
      <c r="B7" s="60">
        <v>7364</v>
      </c>
      <c r="C7" s="59">
        <v>7107</v>
      </c>
      <c r="D7" s="59">
        <v>6607</v>
      </c>
      <c r="E7" s="59">
        <v>10569</v>
      </c>
      <c r="F7" s="50"/>
      <c r="G7" s="50"/>
    </row>
    <row r="8" spans="1:13" s="38" customFormat="1" ht="18.75" customHeight="1">
      <c r="A8" s="80" t="s">
        <v>108</v>
      </c>
      <c r="B8" s="60">
        <v>7573</v>
      </c>
      <c r="C8" s="59">
        <v>7503</v>
      </c>
      <c r="D8" s="59">
        <v>7003</v>
      </c>
      <c r="E8" s="59">
        <v>11336</v>
      </c>
      <c r="F8" s="50"/>
      <c r="G8" s="50"/>
    </row>
    <row r="9" spans="1:13" s="38" customFormat="1" ht="18.75" customHeight="1">
      <c r="A9" s="80" t="s">
        <v>109</v>
      </c>
      <c r="B9" s="60">
        <v>7519</v>
      </c>
      <c r="C9" s="59">
        <v>7175</v>
      </c>
      <c r="D9" s="59">
        <v>6675</v>
      </c>
      <c r="E9" s="59">
        <v>10116</v>
      </c>
      <c r="F9" s="52"/>
      <c r="G9" s="52"/>
    </row>
    <row r="10" spans="1:13" s="38" customFormat="1" ht="18.75" customHeight="1">
      <c r="A10" s="80" t="s">
        <v>110</v>
      </c>
      <c r="B10" s="60">
        <v>7018</v>
      </c>
      <c r="C10" s="59">
        <v>7356</v>
      </c>
      <c r="D10" s="59">
        <v>6856</v>
      </c>
      <c r="E10" s="59">
        <v>9881</v>
      </c>
      <c r="F10" s="52"/>
      <c r="G10" s="52"/>
    </row>
    <row r="11" spans="1:13" s="38" customFormat="1" ht="18.75" customHeight="1">
      <c r="A11" s="80" t="s">
        <v>111</v>
      </c>
      <c r="B11" s="58">
        <v>7394</v>
      </c>
      <c r="C11" s="59">
        <v>7066</v>
      </c>
      <c r="D11" s="59">
        <v>6566</v>
      </c>
      <c r="E11" s="59">
        <v>10044</v>
      </c>
      <c r="F11" s="52"/>
      <c r="G11" s="52"/>
    </row>
    <row r="12" spans="1:13" s="38" customFormat="1" ht="18.75" customHeight="1">
      <c r="A12" s="80" t="s">
        <v>112</v>
      </c>
      <c r="B12" s="58">
        <v>7258</v>
      </c>
      <c r="C12" s="59">
        <v>6766</v>
      </c>
      <c r="D12" s="59">
        <v>6266</v>
      </c>
      <c r="E12" s="59">
        <v>9571</v>
      </c>
      <c r="F12" s="52"/>
      <c r="G12" s="52"/>
    </row>
    <row r="13" spans="1:13" s="38" customFormat="1" ht="18.75" customHeight="1">
      <c r="A13" s="80" t="s">
        <v>113</v>
      </c>
      <c r="B13" s="58">
        <v>6832</v>
      </c>
      <c r="C13" s="59">
        <v>5457</v>
      </c>
      <c r="D13" s="59">
        <v>4957</v>
      </c>
      <c r="E13" s="59">
        <v>9054</v>
      </c>
      <c r="F13" s="52"/>
      <c r="G13" s="52"/>
    </row>
    <row r="14" spans="1:13" s="38" customFormat="1" ht="18.75" customHeight="1">
      <c r="A14" s="80" t="s">
        <v>114</v>
      </c>
      <c r="B14" s="58">
        <v>6792</v>
      </c>
      <c r="C14" s="59">
        <v>6166</v>
      </c>
      <c r="D14" s="59">
        <v>5666</v>
      </c>
      <c r="E14" s="59">
        <v>9823</v>
      </c>
      <c r="F14" s="52"/>
      <c r="G14" s="52"/>
    </row>
    <row r="15" spans="1:13" s="38" customFormat="1" ht="18.75" customHeight="1">
      <c r="A15" s="80" t="s">
        <v>115</v>
      </c>
      <c r="B15" s="58">
        <v>7093</v>
      </c>
      <c r="C15" s="59">
        <v>6729</v>
      </c>
      <c r="D15" s="59">
        <v>6229</v>
      </c>
      <c r="E15" s="59">
        <v>10229</v>
      </c>
      <c r="F15" s="52"/>
      <c r="G15" s="52"/>
    </row>
    <row r="16" spans="1:13" s="38" customFormat="1" ht="18.75" customHeight="1">
      <c r="A16" s="80" t="s">
        <v>116</v>
      </c>
      <c r="B16" s="58">
        <v>7023</v>
      </c>
      <c r="C16" s="59">
        <v>6190</v>
      </c>
      <c r="D16" s="59">
        <v>5690</v>
      </c>
      <c r="E16" s="59">
        <v>9553</v>
      </c>
      <c r="F16" s="50"/>
      <c r="G16" s="50"/>
    </row>
    <row r="17" spans="1:7" s="38" customFormat="1" ht="18.75" customHeight="1">
      <c r="A17" s="80" t="s">
        <v>117</v>
      </c>
      <c r="B17" s="60">
        <v>6726</v>
      </c>
      <c r="C17" s="59">
        <v>6198</v>
      </c>
      <c r="D17" s="59">
        <v>5698</v>
      </c>
      <c r="E17" s="59">
        <v>9620</v>
      </c>
      <c r="F17" s="50"/>
      <c r="G17" s="50"/>
    </row>
    <row r="18" spans="1:7" s="38" customFormat="1" ht="18.75" customHeight="1">
      <c r="A18" s="80" t="s">
        <v>118</v>
      </c>
      <c r="B18" s="60">
        <v>6582</v>
      </c>
      <c r="C18" s="59">
        <v>5974</v>
      </c>
      <c r="D18" s="59">
        <v>5474</v>
      </c>
      <c r="E18" s="59">
        <v>9786</v>
      </c>
      <c r="F18" s="50"/>
      <c r="G18" s="50"/>
    </row>
    <row r="19" spans="1:7" s="39" customFormat="1" ht="18.75" customHeight="1">
      <c r="A19" s="81" t="s">
        <v>119</v>
      </c>
      <c r="B19" s="241">
        <v>7098</v>
      </c>
      <c r="C19" s="241">
        <v>6641</v>
      </c>
      <c r="D19" s="241">
        <v>6141</v>
      </c>
      <c r="E19" s="241">
        <v>9965</v>
      </c>
      <c r="F19" s="45"/>
      <c r="G19" s="45"/>
    </row>
    <row r="20" spans="1:7" s="38" customFormat="1" ht="18.75" customHeight="1">
      <c r="A20" s="79" t="s">
        <v>31</v>
      </c>
      <c r="B20" s="55"/>
      <c r="C20" s="55"/>
      <c r="D20" s="55"/>
      <c r="E20" s="247"/>
      <c r="F20" s="50"/>
      <c r="G20" s="50"/>
    </row>
    <row r="21" spans="1:7" s="38" customFormat="1" ht="18.75" customHeight="1">
      <c r="A21" s="82"/>
      <c r="B21" s="55"/>
      <c r="C21" s="58"/>
      <c r="D21" s="58"/>
      <c r="E21" s="58"/>
      <c r="F21" s="50"/>
      <c r="G21" s="50"/>
    </row>
    <row r="22" spans="1:7">
      <c r="A22" s="67"/>
      <c r="B22" s="68"/>
      <c r="C22" s="69"/>
      <c r="D22" s="69"/>
      <c r="E22" s="65"/>
      <c r="F22" s="66"/>
      <c r="G22" s="66"/>
    </row>
    <row r="23" spans="1:7">
      <c r="A23" s="63"/>
      <c r="B23" s="64"/>
      <c r="C23" s="65"/>
      <c r="D23" s="65"/>
      <c r="E23" s="65"/>
      <c r="F23" s="70"/>
      <c r="G23" s="70"/>
    </row>
    <row r="24" spans="1:7">
      <c r="A24" s="71"/>
      <c r="B24" s="72"/>
      <c r="C24" s="69"/>
      <c r="D24" s="69"/>
      <c r="E24" s="65"/>
      <c r="F24" s="70"/>
      <c r="G24" s="70"/>
    </row>
    <row r="25" spans="1:7">
      <c r="A25" s="63"/>
      <c r="B25" s="72"/>
      <c r="C25" s="65"/>
      <c r="D25" s="65"/>
      <c r="E25" s="65"/>
      <c r="F25" s="70"/>
      <c r="G25" s="70"/>
    </row>
    <row r="26" spans="1:7">
      <c r="A26" s="63"/>
      <c r="B26" s="72"/>
      <c r="C26" s="69"/>
      <c r="D26" s="69"/>
      <c r="E26" s="65"/>
      <c r="F26" s="66"/>
      <c r="G26" s="66"/>
    </row>
    <row r="27" spans="1:7">
      <c r="A27" s="63"/>
      <c r="B27" s="72"/>
      <c r="C27" s="65"/>
      <c r="D27" s="65"/>
      <c r="E27" s="65"/>
      <c r="F27" s="66"/>
      <c r="G27" s="66"/>
    </row>
    <row r="28" spans="1:7">
      <c r="A28" s="63"/>
      <c r="B28" s="72"/>
      <c r="C28" s="65"/>
      <c r="D28" s="65"/>
      <c r="E28" s="65"/>
      <c r="F28" s="66"/>
      <c r="G28" s="66"/>
    </row>
    <row r="29" spans="1:7">
      <c r="A29" s="63"/>
      <c r="B29" s="72"/>
      <c r="C29" s="65"/>
      <c r="D29" s="65"/>
      <c r="E29" s="65"/>
      <c r="F29" s="66"/>
      <c r="G29" s="66"/>
    </row>
    <row r="30" spans="1:7">
      <c r="A30" s="63"/>
      <c r="B30" s="72"/>
      <c r="C30" s="65"/>
      <c r="D30" s="65"/>
      <c r="E30" s="65"/>
      <c r="F30" s="66"/>
      <c r="G30" s="66"/>
    </row>
    <row r="31" spans="1:7">
      <c r="A31" s="63"/>
      <c r="B31" s="72"/>
      <c r="C31" s="65"/>
      <c r="D31" s="65"/>
      <c r="E31" s="65"/>
      <c r="F31" s="66"/>
      <c r="G31" s="66"/>
    </row>
    <row r="32" spans="1:7">
      <c r="A32" s="73"/>
      <c r="B32" s="64"/>
      <c r="C32" s="69"/>
      <c r="D32" s="69"/>
      <c r="E32" s="65"/>
      <c r="F32" s="66"/>
      <c r="G32" s="66"/>
    </row>
    <row r="33" spans="1:7">
      <c r="A33" s="73"/>
      <c r="B33" s="74"/>
      <c r="C33" s="66"/>
      <c r="D33" s="66"/>
      <c r="E33" s="66"/>
      <c r="F33" s="66"/>
      <c r="G33" s="66"/>
    </row>
    <row r="34" spans="1:7">
      <c r="F34" s="66"/>
      <c r="G34" s="66"/>
    </row>
    <row r="35" spans="1:7">
      <c r="F35" s="66"/>
      <c r="G35" s="66"/>
    </row>
    <row r="36" spans="1:7">
      <c r="F36" s="66"/>
      <c r="G36" s="66"/>
    </row>
    <row r="37" spans="1:7">
      <c r="F37" s="66"/>
      <c r="G37" s="66"/>
    </row>
    <row r="38" spans="1:7">
      <c r="F38" s="66"/>
      <c r="G38" s="66"/>
    </row>
    <row r="39" spans="1:7">
      <c r="F39" s="66"/>
      <c r="G39" s="66"/>
    </row>
    <row r="40" spans="1:7">
      <c r="F40" s="66"/>
      <c r="G40" s="66"/>
    </row>
    <row r="41" spans="1:7">
      <c r="F41" s="66"/>
      <c r="G41" s="66"/>
    </row>
  </sheetData>
  <mergeCells count="3">
    <mergeCell ref="A4:E4"/>
    <mergeCell ref="A3:E3"/>
    <mergeCell ref="A2:E2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5"/>
  <sheetViews>
    <sheetView view="pageBreakPreview" zoomScaleNormal="100" zoomScaleSheetLayoutView="100" workbookViewId="0">
      <selection activeCell="A2" sqref="A2:P2"/>
    </sheetView>
  </sheetViews>
  <sheetFormatPr defaultColWidth="9.6640625" defaultRowHeight="14.25"/>
  <cols>
    <col min="1" max="1" width="11.1640625" style="107" customWidth="1"/>
    <col min="2" max="2" width="13.6640625" style="83" bestFit="1" customWidth="1"/>
    <col min="3" max="3" width="15.6640625" style="83" bestFit="1" customWidth="1"/>
    <col min="4" max="4" width="13.6640625" style="83" bestFit="1" customWidth="1"/>
    <col min="5" max="5" width="15.6640625" style="83" bestFit="1" customWidth="1"/>
    <col min="6" max="6" width="13.6640625" style="83" bestFit="1" customWidth="1"/>
    <col min="7" max="7" width="15.6640625" style="83" bestFit="1" customWidth="1"/>
    <col min="8" max="8" width="13.6640625" style="83" bestFit="1" customWidth="1"/>
    <col min="9" max="9" width="14" style="83" bestFit="1" customWidth="1"/>
    <col min="10" max="10" width="13.6640625" style="83" bestFit="1" customWidth="1"/>
    <col min="11" max="11" width="14" style="83" bestFit="1" customWidth="1"/>
    <col min="12" max="12" width="13.6640625" style="83" bestFit="1" customWidth="1"/>
    <col min="13" max="13" width="15.6640625" style="83" bestFit="1" customWidth="1"/>
    <col min="14" max="14" width="13.6640625" style="83" bestFit="1" customWidth="1"/>
    <col min="15" max="15" width="14" style="83" bestFit="1" customWidth="1"/>
    <col min="16" max="16" width="15.6640625" style="83" bestFit="1" customWidth="1"/>
    <col min="17" max="16384" width="9.6640625" style="83"/>
  </cols>
  <sheetData>
    <row r="1" spans="1:16" s="85" customFormat="1" ht="18.75" customHeight="1">
      <c r="A1" s="103"/>
      <c r="B1" s="297"/>
      <c r="C1" s="297"/>
      <c r="D1" s="297"/>
      <c r="E1" s="297"/>
      <c r="F1" s="297"/>
      <c r="G1" s="297"/>
      <c r="I1" s="297"/>
      <c r="J1" s="297"/>
      <c r="K1" s="297"/>
      <c r="L1" s="297"/>
      <c r="M1" s="297"/>
      <c r="N1" s="297"/>
      <c r="O1" s="297"/>
      <c r="P1" s="297"/>
    </row>
    <row r="2" spans="1:16" s="85" customFormat="1" ht="18.75" customHeight="1">
      <c r="A2" s="423" t="s">
        <v>156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 s="85" customFormat="1" ht="18.75" customHeight="1">
      <c r="A3" s="423" t="s">
        <v>54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</row>
    <row r="4" spans="1:16" s="85" customFormat="1" ht="18.75" customHeight="1">
      <c r="A4" s="104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s="85" customFormat="1" ht="18.75" customHeight="1">
      <c r="A5" s="424" t="s">
        <v>23</v>
      </c>
      <c r="B5" s="417" t="s">
        <v>193</v>
      </c>
      <c r="C5" s="427"/>
      <c r="D5" s="417" t="s">
        <v>52</v>
      </c>
      <c r="E5" s="430"/>
      <c r="F5" s="417" t="s">
        <v>194</v>
      </c>
      <c r="G5" s="418"/>
      <c r="H5" s="421" t="s">
        <v>51</v>
      </c>
      <c r="I5" s="433"/>
      <c r="J5" s="433"/>
      <c r="K5" s="433"/>
      <c r="L5" s="417" t="s">
        <v>195</v>
      </c>
      <c r="M5" s="418"/>
      <c r="N5" s="417" t="s">
        <v>50</v>
      </c>
      <c r="O5" s="418"/>
      <c r="P5" s="424" t="s">
        <v>14</v>
      </c>
    </row>
    <row r="6" spans="1:16" s="85" customFormat="1" ht="31.5" customHeight="1">
      <c r="A6" s="425"/>
      <c r="B6" s="428"/>
      <c r="C6" s="429"/>
      <c r="D6" s="431"/>
      <c r="E6" s="432"/>
      <c r="F6" s="419"/>
      <c r="G6" s="420"/>
      <c r="H6" s="421" t="s">
        <v>75</v>
      </c>
      <c r="I6" s="422"/>
      <c r="J6" s="434" t="s">
        <v>76</v>
      </c>
      <c r="K6" s="435"/>
      <c r="L6" s="419"/>
      <c r="M6" s="420"/>
      <c r="N6" s="419"/>
      <c r="O6" s="420"/>
      <c r="P6" s="395"/>
    </row>
    <row r="7" spans="1:16" s="85" customFormat="1" ht="36" customHeight="1">
      <c r="A7" s="426"/>
      <c r="B7" s="86" t="s">
        <v>105</v>
      </c>
      <c r="C7" s="298" t="s">
        <v>106</v>
      </c>
      <c r="D7" s="86" t="s">
        <v>105</v>
      </c>
      <c r="E7" s="298" t="s">
        <v>106</v>
      </c>
      <c r="F7" s="86" t="s">
        <v>105</v>
      </c>
      <c r="G7" s="298" t="s">
        <v>106</v>
      </c>
      <c r="H7" s="86" t="s">
        <v>105</v>
      </c>
      <c r="I7" s="298" t="s">
        <v>106</v>
      </c>
      <c r="J7" s="86" t="s">
        <v>105</v>
      </c>
      <c r="K7" s="298" t="s">
        <v>106</v>
      </c>
      <c r="L7" s="86" t="s">
        <v>105</v>
      </c>
      <c r="M7" s="298" t="s">
        <v>106</v>
      </c>
      <c r="N7" s="86" t="s">
        <v>105</v>
      </c>
      <c r="O7" s="298" t="s">
        <v>106</v>
      </c>
      <c r="P7" s="86" t="s">
        <v>106</v>
      </c>
    </row>
    <row r="8" spans="1:16" s="85" customFormat="1" ht="18.75" hidden="1" customHeight="1">
      <c r="A8" s="105">
        <v>1990</v>
      </c>
      <c r="B8" s="112">
        <v>162618</v>
      </c>
      <c r="C8" s="112">
        <v>448452</v>
      </c>
      <c r="D8" s="112">
        <v>29097</v>
      </c>
      <c r="E8" s="112">
        <v>241307</v>
      </c>
      <c r="F8" s="112">
        <v>10347</v>
      </c>
      <c r="G8" s="112">
        <v>24406</v>
      </c>
      <c r="H8" s="112"/>
      <c r="I8" s="112"/>
      <c r="J8" s="112">
        <v>9664</v>
      </c>
      <c r="K8" s="112">
        <v>16338</v>
      </c>
      <c r="L8" s="112">
        <v>4322</v>
      </c>
      <c r="M8" s="112">
        <v>25331</v>
      </c>
      <c r="N8" s="112" t="s">
        <v>27</v>
      </c>
      <c r="O8" s="112" t="s">
        <v>27</v>
      </c>
      <c r="P8" s="112">
        <f>SUM(C8,E8,G8,I8,K8,M8,O8)</f>
        <v>755834</v>
      </c>
    </row>
    <row r="9" spans="1:16" s="85" customFormat="1" ht="18.75" hidden="1" customHeight="1">
      <c r="A9" s="87">
        <v>1991</v>
      </c>
      <c r="B9" s="113">
        <v>148115</v>
      </c>
      <c r="C9" s="113">
        <v>406482</v>
      </c>
      <c r="D9" s="113">
        <v>31140</v>
      </c>
      <c r="E9" s="113">
        <v>243907</v>
      </c>
      <c r="F9" s="113">
        <v>13301</v>
      </c>
      <c r="G9" s="113">
        <v>22427</v>
      </c>
      <c r="H9" s="113"/>
      <c r="I9" s="113"/>
      <c r="J9" s="113">
        <v>8132</v>
      </c>
      <c r="K9" s="113">
        <v>7535</v>
      </c>
      <c r="L9" s="113">
        <v>4806</v>
      </c>
      <c r="M9" s="113">
        <v>39335</v>
      </c>
      <c r="N9" s="113">
        <v>4806</v>
      </c>
      <c r="O9" s="113">
        <v>4806</v>
      </c>
      <c r="P9" s="113">
        <f t="shared" ref="P9:P33" si="0">SUM(C9,E9,G9,I9,K9,M9,O9)</f>
        <v>724492</v>
      </c>
    </row>
    <row r="10" spans="1:16" s="85" customFormat="1" ht="18.75" hidden="1" customHeight="1">
      <c r="A10" s="87">
        <v>1992</v>
      </c>
      <c r="B10" s="113">
        <v>125440</v>
      </c>
      <c r="C10" s="113">
        <v>314539</v>
      </c>
      <c r="D10" s="113">
        <v>34274</v>
      </c>
      <c r="E10" s="113">
        <v>236589</v>
      </c>
      <c r="F10" s="113">
        <v>24542</v>
      </c>
      <c r="G10" s="113">
        <v>33244</v>
      </c>
      <c r="H10" s="113"/>
      <c r="I10" s="113"/>
      <c r="J10" s="113">
        <v>9480</v>
      </c>
      <c r="K10" s="113">
        <v>8205</v>
      </c>
      <c r="L10" s="113">
        <v>5462</v>
      </c>
      <c r="M10" s="113">
        <v>45042</v>
      </c>
      <c r="N10" s="113">
        <v>5462</v>
      </c>
      <c r="O10" s="113">
        <v>5462</v>
      </c>
      <c r="P10" s="113">
        <f t="shared" si="0"/>
        <v>643081</v>
      </c>
    </row>
    <row r="11" spans="1:16" s="85" customFormat="1" ht="18.75" hidden="1" customHeight="1">
      <c r="A11" s="87">
        <v>1993</v>
      </c>
      <c r="B11" s="113">
        <v>123147</v>
      </c>
      <c r="C11" s="113">
        <v>303946</v>
      </c>
      <c r="D11" s="113">
        <v>39476</v>
      </c>
      <c r="E11" s="113">
        <v>256588</v>
      </c>
      <c r="F11" s="113">
        <v>25239</v>
      </c>
      <c r="G11" s="113">
        <v>37368</v>
      </c>
      <c r="H11" s="113"/>
      <c r="I11" s="113"/>
      <c r="J11" s="113">
        <v>10567</v>
      </c>
      <c r="K11" s="113">
        <v>14178</v>
      </c>
      <c r="L11" s="113">
        <v>7171</v>
      </c>
      <c r="M11" s="113">
        <v>59784</v>
      </c>
      <c r="N11" s="113">
        <v>7171</v>
      </c>
      <c r="O11" s="113">
        <v>7171</v>
      </c>
      <c r="P11" s="113">
        <f t="shared" si="0"/>
        <v>679035</v>
      </c>
    </row>
    <row r="12" spans="1:16" s="85" customFormat="1" ht="18.75" hidden="1" customHeight="1">
      <c r="A12" s="87">
        <v>1994</v>
      </c>
      <c r="B12" s="113">
        <v>83028</v>
      </c>
      <c r="C12" s="113">
        <v>262934</v>
      </c>
      <c r="D12" s="113">
        <v>38983</v>
      </c>
      <c r="E12" s="113">
        <v>330681</v>
      </c>
      <c r="F12" s="113">
        <v>22893</v>
      </c>
      <c r="G12" s="113">
        <v>41759</v>
      </c>
      <c r="H12" s="113"/>
      <c r="I12" s="113"/>
      <c r="J12" s="113">
        <v>13831</v>
      </c>
      <c r="K12" s="113">
        <v>23399</v>
      </c>
      <c r="L12" s="113">
        <v>7244</v>
      </c>
      <c r="M12" s="113">
        <v>63964</v>
      </c>
      <c r="N12" s="113">
        <v>7244</v>
      </c>
      <c r="O12" s="113">
        <v>7244</v>
      </c>
      <c r="P12" s="113">
        <f t="shared" si="0"/>
        <v>729981</v>
      </c>
    </row>
    <row r="13" spans="1:16" s="85" customFormat="1" ht="18.75" hidden="1" customHeight="1">
      <c r="A13" s="87">
        <v>1995</v>
      </c>
      <c r="B13" s="113">
        <v>52533</v>
      </c>
      <c r="C13" s="113">
        <v>171981</v>
      </c>
      <c r="D13" s="113">
        <v>40292</v>
      </c>
      <c r="E13" s="113">
        <v>330511</v>
      </c>
      <c r="F13" s="113">
        <v>23308</v>
      </c>
      <c r="G13" s="113">
        <v>42173</v>
      </c>
      <c r="H13" s="113"/>
      <c r="I13" s="113"/>
      <c r="J13" s="113">
        <v>12644</v>
      </c>
      <c r="K13" s="113">
        <v>24228</v>
      </c>
      <c r="L13" s="113">
        <v>5150</v>
      </c>
      <c r="M13" s="113">
        <v>56678</v>
      </c>
      <c r="N13" s="113">
        <v>4788</v>
      </c>
      <c r="O13" s="113">
        <v>2768</v>
      </c>
      <c r="P13" s="113">
        <f t="shared" si="0"/>
        <v>628339</v>
      </c>
    </row>
    <row r="14" spans="1:16" s="85" customFormat="1" ht="18.75" hidden="1" customHeight="1">
      <c r="A14" s="87">
        <v>1996</v>
      </c>
      <c r="B14" s="113">
        <v>42531</v>
      </c>
      <c r="C14" s="113">
        <v>137632</v>
      </c>
      <c r="D14" s="113">
        <v>35310</v>
      </c>
      <c r="E14" s="113">
        <v>323781</v>
      </c>
      <c r="F14" s="113">
        <v>21946</v>
      </c>
      <c r="G14" s="113">
        <v>40657</v>
      </c>
      <c r="H14" s="113"/>
      <c r="I14" s="113"/>
      <c r="J14" s="113">
        <v>11247</v>
      </c>
      <c r="K14" s="113">
        <v>29457</v>
      </c>
      <c r="L14" s="113">
        <v>5822</v>
      </c>
      <c r="M14" s="113">
        <v>62155</v>
      </c>
      <c r="N14" s="113">
        <v>1665</v>
      </c>
      <c r="O14" s="113">
        <v>1963</v>
      </c>
      <c r="P14" s="113">
        <f t="shared" si="0"/>
        <v>595645</v>
      </c>
    </row>
    <row r="15" spans="1:16" s="85" customFormat="1" ht="18.75" hidden="1" customHeight="1">
      <c r="A15" s="87">
        <v>1997</v>
      </c>
      <c r="B15" s="113">
        <v>30960</v>
      </c>
      <c r="C15" s="113">
        <v>114114</v>
      </c>
      <c r="D15" s="113">
        <v>36388</v>
      </c>
      <c r="E15" s="113">
        <v>402700</v>
      </c>
      <c r="F15" s="113">
        <v>26834</v>
      </c>
      <c r="G15" s="113">
        <v>51126</v>
      </c>
      <c r="H15" s="113"/>
      <c r="I15" s="113"/>
      <c r="J15" s="113">
        <v>12368</v>
      </c>
      <c r="K15" s="113">
        <v>36017</v>
      </c>
      <c r="L15" s="113">
        <v>5710</v>
      </c>
      <c r="M15" s="113">
        <v>65142</v>
      </c>
      <c r="N15" s="113">
        <v>1303</v>
      </c>
      <c r="O15" s="113">
        <v>1179</v>
      </c>
      <c r="P15" s="113">
        <f t="shared" si="0"/>
        <v>670278</v>
      </c>
    </row>
    <row r="16" spans="1:16" s="85" customFormat="1" ht="18.75" hidden="1" customHeight="1">
      <c r="A16" s="87">
        <v>1998</v>
      </c>
      <c r="B16" s="113">
        <v>16136</v>
      </c>
      <c r="C16" s="113">
        <v>94332</v>
      </c>
      <c r="D16" s="113">
        <v>32003</v>
      </c>
      <c r="E16" s="113">
        <v>499160</v>
      </c>
      <c r="F16" s="113">
        <v>26734</v>
      </c>
      <c r="G16" s="113">
        <v>72346</v>
      </c>
      <c r="H16" s="113"/>
      <c r="I16" s="113"/>
      <c r="J16" s="113">
        <v>15855</v>
      </c>
      <c r="K16" s="113">
        <v>53728</v>
      </c>
      <c r="L16" s="113">
        <v>4104</v>
      </c>
      <c r="M16" s="113">
        <v>49517</v>
      </c>
      <c r="N16" s="113">
        <v>1303</v>
      </c>
      <c r="O16" s="113">
        <v>1489</v>
      </c>
      <c r="P16" s="113">
        <f t="shared" si="0"/>
        <v>770572</v>
      </c>
    </row>
    <row r="17" spans="1:16" s="85" customFormat="1" ht="18.75" hidden="1" customHeight="1">
      <c r="A17" s="87">
        <v>1999</v>
      </c>
      <c r="B17" s="113">
        <v>25469</v>
      </c>
      <c r="C17" s="113">
        <v>111910</v>
      </c>
      <c r="D17" s="113">
        <v>38980</v>
      </c>
      <c r="E17" s="113">
        <v>411591</v>
      </c>
      <c r="F17" s="113">
        <v>32841</v>
      </c>
      <c r="G17" s="113">
        <v>92230</v>
      </c>
      <c r="H17" s="113"/>
      <c r="I17" s="113"/>
      <c r="J17" s="113">
        <v>12781</v>
      </c>
      <c r="K17" s="113">
        <v>53001</v>
      </c>
      <c r="L17" s="113">
        <v>5239</v>
      </c>
      <c r="M17" s="113">
        <v>63775</v>
      </c>
      <c r="N17" s="113">
        <v>1416</v>
      </c>
      <c r="O17" s="113">
        <v>780</v>
      </c>
      <c r="P17" s="113">
        <f t="shared" si="0"/>
        <v>733287</v>
      </c>
    </row>
    <row r="18" spans="1:16" s="85" customFormat="1" ht="18.75" hidden="1" customHeight="1">
      <c r="A18" s="87">
        <v>2000</v>
      </c>
      <c r="B18" s="113" t="s">
        <v>126</v>
      </c>
      <c r="C18" s="113">
        <v>32837.824999999997</v>
      </c>
      <c r="D18" s="113">
        <v>41496.207999999999</v>
      </c>
      <c r="E18" s="113">
        <v>318639.87300000002</v>
      </c>
      <c r="F18" s="113">
        <v>31800.377680000001</v>
      </c>
      <c r="G18" s="113">
        <v>97589.436999999991</v>
      </c>
      <c r="H18" s="113">
        <v>5027.4920000000002</v>
      </c>
      <c r="I18" s="113">
        <v>30696.596000000001</v>
      </c>
      <c r="J18" s="113">
        <v>15116.83</v>
      </c>
      <c r="K18" s="113">
        <v>35669.557000000001</v>
      </c>
      <c r="L18" s="113">
        <v>6872.4658900000004</v>
      </c>
      <c r="M18" s="113">
        <v>79710.017000000007</v>
      </c>
      <c r="N18" s="113">
        <v>3675.8454999999999</v>
      </c>
      <c r="O18" s="113">
        <v>1504.5</v>
      </c>
      <c r="P18" s="113">
        <f t="shared" si="0"/>
        <v>596647.80500000005</v>
      </c>
    </row>
    <row r="19" spans="1:16" s="85" customFormat="1" ht="18.75" hidden="1" customHeight="1">
      <c r="A19" s="87">
        <v>2001</v>
      </c>
      <c r="B19" s="113" t="s">
        <v>127</v>
      </c>
      <c r="C19" s="113">
        <v>56733.432000000001</v>
      </c>
      <c r="D19" s="113">
        <v>43031.055</v>
      </c>
      <c r="E19" s="113">
        <v>319481.489</v>
      </c>
      <c r="F19" s="113">
        <v>32862.771179999996</v>
      </c>
      <c r="G19" s="113">
        <v>122143.345</v>
      </c>
      <c r="H19" s="113">
        <v>4357.93</v>
      </c>
      <c r="I19" s="113">
        <v>28949.074000000001</v>
      </c>
      <c r="J19" s="113">
        <v>14344.1</v>
      </c>
      <c r="K19" s="113">
        <v>40411.976999999999</v>
      </c>
      <c r="L19" s="113">
        <v>9237.1221999999998</v>
      </c>
      <c r="M19" s="113">
        <v>91941.975999999995</v>
      </c>
      <c r="N19" s="113">
        <v>5537.8346999999994</v>
      </c>
      <c r="O19" s="113">
        <v>1927.4739999999999</v>
      </c>
      <c r="P19" s="113">
        <f t="shared" si="0"/>
        <v>661588.76699999999</v>
      </c>
    </row>
    <row r="20" spans="1:16" s="85" customFormat="1" ht="18.75" hidden="1" customHeight="1">
      <c r="A20" s="87">
        <v>2002</v>
      </c>
      <c r="B20" s="113" t="s">
        <v>128</v>
      </c>
      <c r="C20" s="113">
        <v>110239.383</v>
      </c>
      <c r="D20" s="113">
        <v>36067.451200000003</v>
      </c>
      <c r="E20" s="113">
        <v>356083.78100000002</v>
      </c>
      <c r="F20" s="113">
        <v>33343.137799999997</v>
      </c>
      <c r="G20" s="113">
        <v>206891.09299999999</v>
      </c>
      <c r="H20" s="113">
        <v>4547.4079999999994</v>
      </c>
      <c r="I20" s="113">
        <v>43117.267999999996</v>
      </c>
      <c r="J20" s="113">
        <v>11655.6</v>
      </c>
      <c r="K20" s="113">
        <v>76286.51400000001</v>
      </c>
      <c r="L20" s="113">
        <v>11049.520530000002</v>
      </c>
      <c r="M20" s="113">
        <v>110543.07800000001</v>
      </c>
      <c r="N20" s="113">
        <v>6329.1174199999996</v>
      </c>
      <c r="O20" s="113">
        <v>3474.2979999999998</v>
      </c>
      <c r="P20" s="113">
        <f t="shared" si="0"/>
        <v>906635.41499999992</v>
      </c>
    </row>
    <row r="21" spans="1:16" s="85" customFormat="1" ht="18.75" hidden="1" customHeight="1">
      <c r="A21" s="87">
        <v>2003</v>
      </c>
      <c r="B21" s="113" t="s">
        <v>129</v>
      </c>
      <c r="C21" s="113">
        <v>82457.828999999998</v>
      </c>
      <c r="D21" s="113">
        <v>49763.045999999995</v>
      </c>
      <c r="E21" s="113">
        <v>561664.9</v>
      </c>
      <c r="F21" s="113">
        <v>36301.399040000004</v>
      </c>
      <c r="G21" s="113">
        <v>273621.66899999999</v>
      </c>
      <c r="H21" s="114">
        <v>5721.5164699999996</v>
      </c>
      <c r="I21" s="113">
        <v>52321.995999999999</v>
      </c>
      <c r="J21" s="114">
        <v>15628.968019999998</v>
      </c>
      <c r="K21" s="113">
        <v>135583.13099999999</v>
      </c>
      <c r="L21" s="113">
        <v>15300.404990000001</v>
      </c>
      <c r="M21" s="113">
        <v>154260.29800000001</v>
      </c>
      <c r="N21" s="113">
        <v>14827.867409999999</v>
      </c>
      <c r="O21" s="113">
        <v>10677.553999999998</v>
      </c>
      <c r="P21" s="113">
        <f t="shared" si="0"/>
        <v>1270587.3770000001</v>
      </c>
    </row>
    <row r="22" spans="1:16" s="85" customFormat="1" ht="18.75" hidden="1" customHeight="1">
      <c r="A22" s="87">
        <v>2004</v>
      </c>
      <c r="B22" s="113" t="s">
        <v>130</v>
      </c>
      <c r="C22" s="113">
        <v>52276.417999999998</v>
      </c>
      <c r="D22" s="113">
        <v>72706.36103</v>
      </c>
      <c r="E22" s="113">
        <v>798209.01599999995</v>
      </c>
      <c r="F22" s="113">
        <v>66554.393550000008</v>
      </c>
      <c r="G22" s="113">
        <v>425248.18599999999</v>
      </c>
      <c r="H22" s="113">
        <v>7820.4636499999997</v>
      </c>
      <c r="I22" s="113">
        <v>66160.536999999997</v>
      </c>
      <c r="J22" s="113">
        <v>13010.46182</v>
      </c>
      <c r="K22" s="113">
        <v>101488.86300000001</v>
      </c>
      <c r="L22" s="113">
        <v>14953.3465</v>
      </c>
      <c r="M22" s="113">
        <v>169220.02</v>
      </c>
      <c r="N22" s="113">
        <v>19110.542399999998</v>
      </c>
      <c r="O22" s="113">
        <v>75836.959000000003</v>
      </c>
      <c r="P22" s="113">
        <f t="shared" si="0"/>
        <v>1688439.9990000001</v>
      </c>
    </row>
    <row r="23" spans="1:16" s="85" customFormat="1" ht="18.75" hidden="1" customHeight="1">
      <c r="A23" s="87">
        <v>2005</v>
      </c>
      <c r="B23" s="113" t="s">
        <v>131</v>
      </c>
      <c r="C23" s="113">
        <v>50258.794000000002</v>
      </c>
      <c r="D23" s="113">
        <v>86482.065570000006</v>
      </c>
      <c r="E23" s="113">
        <v>1169194.031</v>
      </c>
      <c r="F23" s="113">
        <v>78678.986689999991</v>
      </c>
      <c r="G23" s="113">
        <v>352908.81400000001</v>
      </c>
      <c r="H23" s="113">
        <v>11440.731070000002</v>
      </c>
      <c r="I23" s="113">
        <v>85632.180999999997</v>
      </c>
      <c r="J23" s="113">
        <v>15504.3078</v>
      </c>
      <c r="K23" s="113">
        <v>65828.418000000005</v>
      </c>
      <c r="L23" s="113">
        <v>20748.986489999999</v>
      </c>
      <c r="M23" s="113">
        <v>196183.47399999999</v>
      </c>
      <c r="N23" s="113">
        <v>9595.8899700000002</v>
      </c>
      <c r="O23" s="113">
        <v>21440.242999999999</v>
      </c>
      <c r="P23" s="113">
        <f t="shared" si="0"/>
        <v>1941445.9550000001</v>
      </c>
    </row>
    <row r="24" spans="1:16" s="85" customFormat="1" ht="18.75" hidden="1" customHeight="1">
      <c r="A24" s="87">
        <v>2006</v>
      </c>
      <c r="B24" s="113" t="s">
        <v>132</v>
      </c>
      <c r="C24" s="113">
        <v>75991.925999999992</v>
      </c>
      <c r="D24" s="113">
        <v>95344.147509999995</v>
      </c>
      <c r="E24" s="113">
        <v>1303698.8590000002</v>
      </c>
      <c r="F24" s="113">
        <v>95996.479330000002</v>
      </c>
      <c r="G24" s="113">
        <v>325689.511</v>
      </c>
      <c r="H24" s="113">
        <v>15571.41951</v>
      </c>
      <c r="I24" s="113">
        <v>123454.433</v>
      </c>
      <c r="J24" s="113">
        <v>12669.723</v>
      </c>
      <c r="K24" s="113">
        <v>36402.029000000002</v>
      </c>
      <c r="L24" s="113">
        <v>27786.990610000001</v>
      </c>
      <c r="M24" s="113">
        <v>211354.215</v>
      </c>
      <c r="N24" s="113">
        <v>4124.0337</v>
      </c>
      <c r="O24" s="113">
        <v>1509.325</v>
      </c>
      <c r="P24" s="113">
        <f t="shared" si="0"/>
        <v>2078100.2980000002</v>
      </c>
    </row>
    <row r="25" spans="1:16" s="85" customFormat="1" ht="18.75" hidden="1" customHeight="1">
      <c r="A25" s="87">
        <v>2007</v>
      </c>
      <c r="B25" s="113" t="s">
        <v>133</v>
      </c>
      <c r="C25" s="113">
        <v>116286.228</v>
      </c>
      <c r="D25" s="113">
        <v>103634.78686000001</v>
      </c>
      <c r="E25" s="113">
        <v>1556696.9109999998</v>
      </c>
      <c r="F25" s="113">
        <v>116881.43078</v>
      </c>
      <c r="G25" s="113">
        <v>476138.48299999995</v>
      </c>
      <c r="H25" s="113">
        <v>19478.954280000002</v>
      </c>
      <c r="I25" s="113">
        <v>184636.91399999999</v>
      </c>
      <c r="J25" s="113">
        <v>9881.16</v>
      </c>
      <c r="K25" s="113">
        <v>30865.956000000002</v>
      </c>
      <c r="L25" s="113">
        <v>24253.67409</v>
      </c>
      <c r="M25" s="113">
        <v>220878.85</v>
      </c>
      <c r="N25" s="113">
        <v>8517.0154899999998</v>
      </c>
      <c r="O25" s="113">
        <v>2060.4290000000001</v>
      </c>
      <c r="P25" s="113">
        <f t="shared" si="0"/>
        <v>2587563.7709999997</v>
      </c>
    </row>
    <row r="26" spans="1:16" s="85" customFormat="1" ht="18.75" hidden="1" customHeight="1">
      <c r="A26" s="87">
        <v>2008</v>
      </c>
      <c r="B26" s="113" t="s">
        <v>134</v>
      </c>
      <c r="C26" s="113">
        <v>60175.680999999997</v>
      </c>
      <c r="D26" s="113">
        <v>103847.33846000001</v>
      </c>
      <c r="E26" s="113">
        <v>2095972.395</v>
      </c>
      <c r="F26" s="113">
        <v>140886.38219999999</v>
      </c>
      <c r="G26" s="113">
        <v>657770.31599999999</v>
      </c>
      <c r="H26" s="113">
        <v>16009.252120000001</v>
      </c>
      <c r="I26" s="113">
        <v>194107.31</v>
      </c>
      <c r="J26" s="113">
        <v>17796.697</v>
      </c>
      <c r="K26" s="113">
        <v>63877.054000000004</v>
      </c>
      <c r="L26" s="113">
        <v>25770.583119999999</v>
      </c>
      <c r="M26" s="113">
        <v>266671.86100000003</v>
      </c>
      <c r="N26" s="113">
        <v>24983.766349999998</v>
      </c>
      <c r="O26" s="113">
        <v>8813.8430000000008</v>
      </c>
      <c r="P26" s="113">
        <f t="shared" si="0"/>
        <v>3347388.46</v>
      </c>
    </row>
    <row r="27" spans="1:16" s="85" customFormat="1" ht="18.75" hidden="1" customHeight="1">
      <c r="A27" s="87">
        <v>2009</v>
      </c>
      <c r="B27" s="113" t="s">
        <v>135</v>
      </c>
      <c r="C27" s="113">
        <v>130418.683</v>
      </c>
      <c r="D27" s="113">
        <v>99820.813620000001</v>
      </c>
      <c r="E27" s="113">
        <v>1927982.4009999998</v>
      </c>
      <c r="F27" s="113">
        <v>101985.224</v>
      </c>
      <c r="G27" s="113">
        <v>623220.08400000003</v>
      </c>
      <c r="H27" s="113">
        <v>13880.8691</v>
      </c>
      <c r="I27" s="113">
        <v>190578.07</v>
      </c>
      <c r="J27" s="113">
        <v>22668.921000000002</v>
      </c>
      <c r="K27" s="113">
        <v>122491.774</v>
      </c>
      <c r="L27" s="113">
        <v>21637.247940000001</v>
      </c>
      <c r="M27" s="113">
        <v>232701.18</v>
      </c>
      <c r="N27" s="113">
        <v>8652.8977200000008</v>
      </c>
      <c r="O27" s="113">
        <v>2411.288</v>
      </c>
      <c r="P27" s="113">
        <f t="shared" si="0"/>
        <v>3229803.48</v>
      </c>
    </row>
    <row r="28" spans="1:16" s="85" customFormat="1" ht="18.75" customHeight="1">
      <c r="A28" s="87">
        <v>2010</v>
      </c>
      <c r="B28" s="113">
        <v>23708</v>
      </c>
      <c r="C28" s="113">
        <v>273440.57799999998</v>
      </c>
      <c r="D28" s="113">
        <v>105952.10816</v>
      </c>
      <c r="E28" s="113">
        <v>1977058.071</v>
      </c>
      <c r="F28" s="113">
        <v>112454.04797</v>
      </c>
      <c r="G28" s="113">
        <v>1180649.865</v>
      </c>
      <c r="H28" s="113">
        <v>19243.826150000001</v>
      </c>
      <c r="I28" s="113">
        <v>273316.038</v>
      </c>
      <c r="J28" s="113">
        <v>21960.771000000001</v>
      </c>
      <c r="K28" s="113">
        <v>208430.557</v>
      </c>
      <c r="L28" s="113">
        <v>22927.49784</v>
      </c>
      <c r="M28" s="113">
        <v>272871.60100000002</v>
      </c>
      <c r="N28" s="113">
        <v>7997.0024399999993</v>
      </c>
      <c r="O28" s="113">
        <v>3698.63</v>
      </c>
      <c r="P28" s="113">
        <f t="shared" si="0"/>
        <v>4189465.3400000008</v>
      </c>
    </row>
    <row r="29" spans="1:16" s="85" customFormat="1" ht="18.75" customHeight="1">
      <c r="A29" s="87">
        <v>2011</v>
      </c>
      <c r="B29" s="113">
        <v>25439</v>
      </c>
      <c r="C29" s="113">
        <v>255350.84699999998</v>
      </c>
      <c r="D29" s="113">
        <v>117561.1575</v>
      </c>
      <c r="E29" s="113">
        <v>1369626.3430000001</v>
      </c>
      <c r="F29" s="113">
        <v>148937.8621</v>
      </c>
      <c r="G29" s="113">
        <v>1547617.977</v>
      </c>
      <c r="H29" s="113">
        <v>26781.96675</v>
      </c>
      <c r="I29" s="113">
        <v>349527.02600000001</v>
      </c>
      <c r="J29" s="113">
        <v>33011.255799999999</v>
      </c>
      <c r="K29" s="113">
        <v>349703.99400000001</v>
      </c>
      <c r="L29" s="113">
        <v>25687.178280000004</v>
      </c>
      <c r="M29" s="113">
        <v>341093.58100000001</v>
      </c>
      <c r="N29" s="113">
        <v>4982.9037399999997</v>
      </c>
      <c r="O29" s="113">
        <v>2515.27</v>
      </c>
      <c r="P29" s="113">
        <f t="shared" si="0"/>
        <v>4215435.0379999997</v>
      </c>
    </row>
    <row r="30" spans="1:16" s="85" customFormat="1" ht="18.75" customHeight="1">
      <c r="A30" s="87">
        <v>2012</v>
      </c>
      <c r="B30" s="113">
        <v>47705</v>
      </c>
      <c r="C30" s="113">
        <v>399372.86799999996</v>
      </c>
      <c r="D30" s="113">
        <v>100228.86331</v>
      </c>
      <c r="E30" s="113">
        <v>961599.59700000007</v>
      </c>
      <c r="F30" s="113">
        <v>126815.77345000001</v>
      </c>
      <c r="G30" s="113">
        <v>1487562.5890000002</v>
      </c>
      <c r="H30" s="113">
        <v>22317.127200000003</v>
      </c>
      <c r="I30" s="113">
        <v>266527.29300000001</v>
      </c>
      <c r="J30" s="113">
        <v>16394.7755</v>
      </c>
      <c r="K30" s="113">
        <v>218635.402</v>
      </c>
      <c r="L30" s="113">
        <v>25282.803709999996</v>
      </c>
      <c r="M30" s="113">
        <v>353585.64500000002</v>
      </c>
      <c r="N30" s="113">
        <v>5538.1611899999998</v>
      </c>
      <c r="O30" s="113">
        <v>2937.4040000000005</v>
      </c>
      <c r="P30" s="113">
        <f t="shared" si="0"/>
        <v>3690220.7980000009</v>
      </c>
    </row>
    <row r="31" spans="1:16" s="85" customFormat="1" ht="18.75" customHeight="1">
      <c r="A31" s="87">
        <v>2013</v>
      </c>
      <c r="B31" s="113">
        <v>42926</v>
      </c>
      <c r="C31" s="113">
        <v>359220.23200000002</v>
      </c>
      <c r="D31" s="113">
        <v>99294.555559999993</v>
      </c>
      <c r="E31" s="113">
        <v>1194544.291</v>
      </c>
      <c r="F31" s="113">
        <v>132270.32394999999</v>
      </c>
      <c r="G31" s="113">
        <v>1266261.1129999999</v>
      </c>
      <c r="H31" s="113">
        <v>20774.975060000001</v>
      </c>
      <c r="I31" s="113">
        <v>237059.51800000001</v>
      </c>
      <c r="J31" s="113">
        <v>12349.546</v>
      </c>
      <c r="K31" s="113">
        <v>134468.139</v>
      </c>
      <c r="L31" s="113">
        <v>32599.49482</v>
      </c>
      <c r="M31" s="113">
        <v>432131.18400000001</v>
      </c>
      <c r="N31" s="113">
        <v>2621.3220000000001</v>
      </c>
      <c r="O31" s="113">
        <v>1466.5339999999999</v>
      </c>
      <c r="P31" s="113">
        <f t="shared" si="0"/>
        <v>3625151.0109999999</v>
      </c>
    </row>
    <row r="32" spans="1:16" s="85" customFormat="1" ht="18.75" customHeight="1">
      <c r="A32" s="87">
        <v>2014</v>
      </c>
      <c r="B32" s="115">
        <v>93557</v>
      </c>
      <c r="C32" s="115">
        <v>958859.34200000006</v>
      </c>
      <c r="D32" s="115">
        <v>102765.39687000001</v>
      </c>
      <c r="E32" s="115">
        <v>2046319.91</v>
      </c>
      <c r="F32" s="115">
        <v>107225.50147</v>
      </c>
      <c r="G32" s="115">
        <v>945928.29599999997</v>
      </c>
      <c r="H32" s="115">
        <v>24925.921830000003</v>
      </c>
      <c r="I32" s="115">
        <v>362052.93799999997</v>
      </c>
      <c r="J32" s="115">
        <v>7416.9082999999991</v>
      </c>
      <c r="K32" s="115">
        <v>56169.702000000005</v>
      </c>
      <c r="L32" s="115">
        <v>29624.746279999999</v>
      </c>
      <c r="M32" s="115">
        <v>425538.152</v>
      </c>
      <c r="N32" s="115">
        <v>1357.3620000000001</v>
      </c>
      <c r="O32" s="115">
        <v>952.82399999999996</v>
      </c>
      <c r="P32" s="113">
        <f t="shared" si="0"/>
        <v>4795821.1639999989</v>
      </c>
    </row>
    <row r="33" spans="1:16" s="85" customFormat="1" ht="18.75" customHeight="1">
      <c r="A33" s="87">
        <v>2015</v>
      </c>
      <c r="B33" s="115">
        <v>71291</v>
      </c>
      <c r="C33" s="115">
        <v>881512.04900000012</v>
      </c>
      <c r="D33" s="115">
        <v>93407.866240000003</v>
      </c>
      <c r="E33" s="115">
        <v>2168638.818</v>
      </c>
      <c r="F33" s="115">
        <v>123642.84251</v>
      </c>
      <c r="G33" s="115">
        <v>1021792.4609999999</v>
      </c>
      <c r="H33" s="115">
        <v>23284.016889999999</v>
      </c>
      <c r="I33" s="115">
        <v>411858.65600000002</v>
      </c>
      <c r="J33" s="115">
        <v>10365.03018</v>
      </c>
      <c r="K33" s="115">
        <v>74011.377999999997</v>
      </c>
      <c r="L33" s="115">
        <v>29474.530510000001</v>
      </c>
      <c r="M33" s="115">
        <v>470989.011</v>
      </c>
      <c r="N33" s="115">
        <v>949.94100000000003</v>
      </c>
      <c r="O33" s="115">
        <v>637.04599999999994</v>
      </c>
      <c r="P33" s="113">
        <f t="shared" si="0"/>
        <v>5029439.4189999998</v>
      </c>
    </row>
    <row r="34" spans="1:16" s="85" customFormat="1" ht="18.75" customHeight="1">
      <c r="A34" s="87">
        <v>2016</v>
      </c>
      <c r="B34" s="115">
        <v>91090</v>
      </c>
      <c r="C34" s="115">
        <v>1147221</v>
      </c>
      <c r="D34" s="115">
        <v>85490</v>
      </c>
      <c r="E34" s="115">
        <v>2076476</v>
      </c>
      <c r="F34" s="115">
        <v>139479</v>
      </c>
      <c r="G34" s="115">
        <v>1302612</v>
      </c>
      <c r="H34" s="115">
        <v>24911</v>
      </c>
      <c r="I34" s="115">
        <v>451227</v>
      </c>
      <c r="J34" s="115">
        <v>16958</v>
      </c>
      <c r="K34" s="115">
        <v>160044</v>
      </c>
      <c r="L34" s="115">
        <v>39038</v>
      </c>
      <c r="M34" s="115">
        <v>598087</v>
      </c>
      <c r="N34" s="115">
        <v>356</v>
      </c>
      <c r="O34" s="115">
        <v>388</v>
      </c>
      <c r="P34" s="113">
        <f>SUM(C34,E34,G34,I34,K34,M34,O34)</f>
        <v>5736055</v>
      </c>
    </row>
    <row r="35" spans="1:16" s="85" customFormat="1" ht="18.75" customHeight="1">
      <c r="A35" s="87">
        <v>2017</v>
      </c>
      <c r="B35" s="115">
        <v>145294</v>
      </c>
      <c r="C35" s="115">
        <v>1351885</v>
      </c>
      <c r="D35" s="115">
        <v>79288</v>
      </c>
      <c r="E35" s="115">
        <v>1628021</v>
      </c>
      <c r="F35" s="115">
        <v>146451</v>
      </c>
      <c r="G35" s="115">
        <v>1272118</v>
      </c>
      <c r="H35" s="115">
        <v>25439</v>
      </c>
      <c r="I35" s="115">
        <v>374982</v>
      </c>
      <c r="J35" s="115">
        <v>7952</v>
      </c>
      <c r="K35" s="115">
        <v>70079</v>
      </c>
      <c r="L35" s="115">
        <v>47054</v>
      </c>
      <c r="M35" s="115">
        <v>868595</v>
      </c>
      <c r="N35" s="115">
        <v>1266</v>
      </c>
      <c r="O35" s="115">
        <v>999</v>
      </c>
      <c r="P35" s="113">
        <f>SUM(C35,E35,G35,I35,K35,M35,O35)</f>
        <v>5566679</v>
      </c>
    </row>
    <row r="36" spans="1:16" s="85" customFormat="1" ht="18.75" customHeight="1">
      <c r="A36" s="87">
        <v>2018</v>
      </c>
      <c r="B36" s="115">
        <v>155571.52092000001</v>
      </c>
      <c r="C36" s="115">
        <v>1426804.773</v>
      </c>
      <c r="D36" s="115">
        <v>89241.833600000013</v>
      </c>
      <c r="E36" s="115">
        <v>1576342.3430000001</v>
      </c>
      <c r="F36" s="115">
        <v>164799.29183999996</v>
      </c>
      <c r="G36" s="115">
        <v>1030674.074</v>
      </c>
      <c r="H36" s="115">
        <v>31839.608000000007</v>
      </c>
      <c r="I36" s="115">
        <v>439387.58100000001</v>
      </c>
      <c r="J36" s="115">
        <v>7826.2000000000007</v>
      </c>
      <c r="K36" s="115">
        <v>46819.069000000003</v>
      </c>
      <c r="L36" s="115">
        <v>53281.954219999949</v>
      </c>
      <c r="M36" s="115">
        <v>1031037.4129999999</v>
      </c>
      <c r="N36" s="115">
        <v>291.60000000000002</v>
      </c>
      <c r="O36" s="115">
        <v>142.4</v>
      </c>
      <c r="P36" s="113">
        <f>SUM(C36,E36,G36,I36,K36,M36,O36)</f>
        <v>5551207.6530000009</v>
      </c>
    </row>
    <row r="37" spans="1:16" s="85" customFormat="1" ht="18.75" customHeight="1">
      <c r="A37" s="87" t="s">
        <v>259</v>
      </c>
      <c r="B37" s="115">
        <v>110891.99471</v>
      </c>
      <c r="C37" s="115">
        <v>1075374.554</v>
      </c>
      <c r="D37" s="115">
        <v>124589.41540000006</v>
      </c>
      <c r="E37" s="115">
        <v>2540407.0350000001</v>
      </c>
      <c r="F37" s="115">
        <v>184628.07647</v>
      </c>
      <c r="G37" s="115">
        <v>1279476.8489999999</v>
      </c>
      <c r="H37" s="115">
        <v>33385.665229999991</v>
      </c>
      <c r="I37" s="115">
        <v>492829.08500000002</v>
      </c>
      <c r="J37" s="115">
        <v>10764.83844</v>
      </c>
      <c r="K37" s="115">
        <v>70366.017000000007</v>
      </c>
      <c r="L37" s="115">
        <v>63954.235049999959</v>
      </c>
      <c r="M37" s="115">
        <v>1139771.469</v>
      </c>
      <c r="N37" s="115">
        <v>509.53800000000001</v>
      </c>
      <c r="O37" s="115">
        <v>150.37</v>
      </c>
      <c r="P37" s="113">
        <v>6598375.3789999997</v>
      </c>
    </row>
    <row r="38" spans="1:16" s="85" customFormat="1" ht="18.75" customHeight="1">
      <c r="A38" s="109" t="s">
        <v>258</v>
      </c>
      <c r="B38" s="239">
        <v>95555.614199999982</v>
      </c>
      <c r="C38" s="239">
        <v>1018730.152</v>
      </c>
      <c r="D38" s="239">
        <v>110181.24365000002</v>
      </c>
      <c r="E38" s="239">
        <v>2517342.3429999999</v>
      </c>
      <c r="F38" s="239">
        <v>162459.03081999996</v>
      </c>
      <c r="G38" s="239">
        <v>1343185.939</v>
      </c>
      <c r="H38" s="239">
        <v>20958.137690000003</v>
      </c>
      <c r="I38" s="239">
        <v>361848.49900000001</v>
      </c>
      <c r="J38" s="239">
        <v>7647.3919999999998</v>
      </c>
      <c r="K38" s="239">
        <v>52152.167000000001</v>
      </c>
      <c r="L38" s="239">
        <v>55313.970579999994</v>
      </c>
      <c r="M38" s="239">
        <v>935088.34</v>
      </c>
      <c r="N38" s="239">
        <v>113.749</v>
      </c>
      <c r="O38" s="239">
        <v>768.43899999999996</v>
      </c>
      <c r="P38" s="240">
        <v>6229115.8789999997</v>
      </c>
    </row>
    <row r="39" spans="1:16" s="85" customFormat="1" ht="18.75" customHeight="1">
      <c r="A39" s="79" t="s">
        <v>166</v>
      </c>
      <c r="B39" s="98"/>
      <c r="C39" s="98"/>
      <c r="D39" s="98"/>
      <c r="E39" s="98"/>
      <c r="F39" s="98"/>
      <c r="G39" s="88"/>
      <c r="H39" s="98"/>
      <c r="I39" s="98"/>
      <c r="J39" s="98"/>
      <c r="K39" s="98"/>
      <c r="L39" s="99"/>
      <c r="N39" s="88"/>
      <c r="O39" s="55"/>
    </row>
    <row r="40" spans="1:16" s="85" customFormat="1" ht="18.75" customHeight="1">
      <c r="A40" s="116" t="s">
        <v>19</v>
      </c>
      <c r="L40" s="100"/>
      <c r="M40" s="100"/>
      <c r="N40" s="110"/>
      <c r="O40" s="111"/>
      <c r="P40" s="101"/>
    </row>
    <row r="41" spans="1:16" s="85" customFormat="1" ht="18.75" customHeight="1">
      <c r="A41" s="244" t="s">
        <v>225</v>
      </c>
      <c r="L41" s="100"/>
      <c r="M41" s="100"/>
      <c r="N41" s="110"/>
      <c r="O41" s="111"/>
      <c r="P41" s="101"/>
    </row>
    <row r="42" spans="1:16" s="85" customFormat="1" ht="18.75" customHeight="1">
      <c r="A42" s="245" t="s">
        <v>226</v>
      </c>
      <c r="L42" s="100"/>
      <c r="M42" s="100"/>
      <c r="N42" s="100"/>
      <c r="O42" s="100"/>
      <c r="P42" s="101"/>
    </row>
    <row r="43" spans="1:16" s="85" customFormat="1" ht="18.75" customHeight="1">
      <c r="A43" s="117" t="s">
        <v>196</v>
      </c>
      <c r="B43" s="102"/>
    </row>
    <row r="44" spans="1:16" s="85" customFormat="1" ht="18.75" customHeight="1">
      <c r="A44" s="117" t="s">
        <v>232</v>
      </c>
      <c r="B44" s="102"/>
    </row>
    <row r="45" spans="1:16" s="85" customFormat="1" ht="18.75" customHeight="1">
      <c r="A45" s="117" t="s">
        <v>197</v>
      </c>
      <c r="B45" s="102"/>
    </row>
    <row r="46" spans="1:16" s="85" customFormat="1" ht="18.75" customHeight="1">
      <c r="A46" s="106"/>
    </row>
    <row r="48" spans="1:16">
      <c r="D48" s="90"/>
      <c r="E48" s="91"/>
      <c r="F48" s="90"/>
      <c r="G48" s="91"/>
      <c r="H48" s="91"/>
      <c r="I48" s="91"/>
      <c r="J48" s="90"/>
      <c r="K48" s="91"/>
      <c r="L48" s="90"/>
    </row>
    <row r="52" spans="1:16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</row>
    <row r="55" spans="1:16">
      <c r="A55" s="92"/>
      <c r="B55" s="90"/>
      <c r="C55" s="90"/>
      <c r="D55" s="90"/>
      <c r="E55" s="90"/>
      <c r="F55" s="90"/>
      <c r="G55" s="90"/>
      <c r="H55" s="91"/>
      <c r="I55" s="91"/>
      <c r="J55" s="90"/>
      <c r="K55" s="90"/>
      <c r="L55" s="90"/>
      <c r="M55" s="90"/>
      <c r="N55" s="91"/>
      <c r="O55" s="91"/>
      <c r="P55" s="90"/>
    </row>
    <row r="56" spans="1:16">
      <c r="A56" s="92"/>
      <c r="B56" s="90"/>
      <c r="C56" s="90"/>
      <c r="D56" s="90"/>
      <c r="E56" s="90"/>
      <c r="F56" s="90"/>
      <c r="G56" s="90"/>
      <c r="H56" s="91"/>
      <c r="I56" s="91"/>
      <c r="J56" s="90"/>
      <c r="K56" s="90"/>
      <c r="L56" s="90"/>
      <c r="M56" s="90"/>
      <c r="N56" s="91"/>
      <c r="O56" s="91"/>
      <c r="P56" s="90"/>
    </row>
    <row r="57" spans="1:16">
      <c r="A57" s="92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6">
      <c r="A58" s="92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spans="1:16">
      <c r="A59" s="92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spans="1:16">
      <c r="A60" s="92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3" spans="1:16" ht="15">
      <c r="A63" s="84"/>
      <c r="B63" s="84"/>
      <c r="C63" s="84"/>
      <c r="D63" s="84"/>
      <c r="E63" s="84"/>
      <c r="F63" s="84"/>
      <c r="G63" s="93"/>
      <c r="H63" s="84"/>
      <c r="I63" s="84"/>
      <c r="J63" s="84"/>
      <c r="K63" s="84"/>
      <c r="L63" s="84"/>
      <c r="M63" s="84"/>
      <c r="N63" s="84"/>
      <c r="O63" s="84"/>
      <c r="P63" s="84"/>
    </row>
    <row r="64" spans="1:16" ht="15">
      <c r="A64" s="84"/>
      <c r="B64" s="84"/>
      <c r="C64" s="84"/>
      <c r="D64" s="84"/>
      <c r="E64" s="93"/>
      <c r="F64" s="84"/>
      <c r="G64" s="93"/>
      <c r="H64" s="84"/>
      <c r="I64" s="84"/>
      <c r="J64" s="84"/>
      <c r="K64" s="84"/>
      <c r="L64" s="84"/>
      <c r="M64" s="84"/>
      <c r="N64" s="84"/>
      <c r="O64" s="84"/>
      <c r="P64" s="84"/>
    </row>
    <row r="65" spans="1:16" ht="15">
      <c r="A65" s="84"/>
      <c r="B65" s="84"/>
      <c r="C65" s="84"/>
      <c r="D65" s="84"/>
      <c r="E65" s="84"/>
      <c r="F65" s="84"/>
      <c r="G65" s="93"/>
      <c r="H65" s="84"/>
      <c r="I65" s="84"/>
      <c r="J65" s="84"/>
      <c r="K65" s="84"/>
      <c r="L65" s="84"/>
      <c r="M65" s="84"/>
      <c r="N65" s="84"/>
      <c r="O65" s="84"/>
      <c r="P65" s="84"/>
    </row>
    <row r="66" spans="1:16" ht="15">
      <c r="A66" s="84"/>
      <c r="B66" s="84"/>
      <c r="C66" s="84"/>
      <c r="D66" s="84"/>
      <c r="E66" s="84"/>
      <c r="F66" s="84"/>
      <c r="G66" s="93"/>
      <c r="H66" s="84"/>
      <c r="I66" s="84"/>
      <c r="J66" s="84"/>
      <c r="K66" s="84"/>
      <c r="L66" s="84"/>
      <c r="M66" s="84"/>
      <c r="N66" s="84"/>
      <c r="O66" s="84"/>
      <c r="P66" s="84"/>
    </row>
    <row r="67" spans="1:16" ht="15">
      <c r="A67" s="8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1:16" ht="15">
      <c r="A68" s="8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spans="1:16" ht="15">
      <c r="A69" s="84"/>
      <c r="B69" s="94"/>
      <c r="C69" s="94"/>
      <c r="D69" s="94"/>
      <c r="E69" s="95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1:16" ht="15">
      <c r="A70" s="93"/>
      <c r="B70" s="94"/>
      <c r="C70" s="94"/>
      <c r="D70" s="84"/>
      <c r="E70" s="93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</row>
    <row r="71" spans="1:16" ht="15">
      <c r="A71" s="84"/>
      <c r="B71" s="94"/>
      <c r="C71" s="94"/>
      <c r="D71" s="94"/>
      <c r="E71" s="95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1:16" ht="15">
      <c r="A72" s="84"/>
      <c r="B72" s="94"/>
      <c r="C72" s="94"/>
      <c r="D72" s="94"/>
      <c r="E72" s="95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1:16" ht="15">
      <c r="A73" s="84"/>
      <c r="B73" s="84"/>
      <c r="C73" s="84"/>
      <c r="D73" s="84"/>
      <c r="E73" s="84"/>
      <c r="F73" s="84"/>
      <c r="G73" s="84"/>
      <c r="H73" s="94"/>
      <c r="I73" s="94"/>
      <c r="J73" s="84"/>
      <c r="K73" s="84"/>
      <c r="L73" s="84"/>
      <c r="M73" s="84"/>
      <c r="N73" s="84"/>
      <c r="O73" s="84"/>
      <c r="P73" s="84"/>
    </row>
    <row r="74" spans="1:16" ht="15">
      <c r="A74" s="8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spans="1:16">
      <c r="A75" s="93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89"/>
    </row>
    <row r="76" spans="1:16">
      <c r="A76" s="93"/>
      <c r="B76" s="96"/>
      <c r="C76" s="96"/>
      <c r="D76" s="96"/>
      <c r="E76" s="96"/>
      <c r="F76" s="96"/>
      <c r="G76" s="96"/>
      <c r="H76" s="95"/>
      <c r="I76" s="95"/>
      <c r="J76" s="96"/>
      <c r="K76" s="96"/>
      <c r="L76" s="96"/>
      <c r="M76" s="96"/>
      <c r="N76" s="95"/>
      <c r="O76" s="95"/>
      <c r="P76" s="96"/>
    </row>
    <row r="77" spans="1:16">
      <c r="A77" s="93"/>
      <c r="B77" s="96"/>
      <c r="C77" s="96"/>
      <c r="D77" s="96"/>
      <c r="E77" s="96"/>
      <c r="F77" s="96"/>
      <c r="G77" s="96"/>
      <c r="H77" s="95"/>
      <c r="I77" s="95"/>
      <c r="J77" s="96"/>
      <c r="K77" s="96"/>
      <c r="L77" s="96"/>
      <c r="M77" s="96"/>
      <c r="N77" s="95"/>
      <c r="O77" s="95"/>
      <c r="P77" s="96"/>
    </row>
    <row r="78" spans="1:16">
      <c r="A78" s="93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</row>
    <row r="79" spans="1:16">
      <c r="A79" s="93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</row>
    <row r="80" spans="1:16">
      <c r="A80" s="93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</row>
    <row r="81" spans="1:16">
      <c r="A81" s="93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</row>
    <row r="82" spans="1:16">
      <c r="A82" s="93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</row>
    <row r="83" spans="1:16">
      <c r="A83" s="93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</row>
    <row r="84" spans="1:16">
      <c r="A84" s="93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</row>
    <row r="85" spans="1:16">
      <c r="A85" s="93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</row>
    <row r="86" spans="1:16">
      <c r="A86" s="93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</row>
    <row r="87" spans="1:16">
      <c r="A87" s="93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</row>
    <row r="88" spans="1:16">
      <c r="A88" s="93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</row>
    <row r="89" spans="1:16">
      <c r="A89" s="93"/>
      <c r="B89" s="96"/>
      <c r="C89" s="96"/>
      <c r="D89" s="96"/>
      <c r="E89" s="96"/>
      <c r="F89" s="96"/>
      <c r="G89" s="96"/>
      <c r="H89" s="95"/>
      <c r="I89" s="95"/>
      <c r="J89" s="96"/>
      <c r="K89" s="96"/>
      <c r="L89" s="96"/>
      <c r="M89" s="96"/>
      <c r="N89" s="95"/>
      <c r="O89" s="95"/>
      <c r="P89" s="96"/>
    </row>
    <row r="90" spans="1:16">
      <c r="A90" s="93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</row>
    <row r="91" spans="1:16">
      <c r="A91" s="108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</row>
    <row r="92" spans="1:16">
      <c r="A92" s="108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</row>
    <row r="93" spans="1:16">
      <c r="A93" s="108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</row>
    <row r="94" spans="1:16">
      <c r="A94" s="108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</row>
    <row r="95" spans="1:16" ht="15">
      <c r="A95" s="84"/>
      <c r="B95" s="96"/>
      <c r="C95" s="95"/>
      <c r="D95" s="96"/>
      <c r="E95" s="95"/>
      <c r="F95" s="96"/>
      <c r="G95" s="95"/>
      <c r="H95" s="95"/>
      <c r="I95" s="95"/>
      <c r="J95" s="96"/>
      <c r="K95" s="95"/>
      <c r="L95" s="96"/>
      <c r="M95" s="89"/>
      <c r="N95" s="89"/>
      <c r="O95" s="89"/>
      <c r="P95" s="89"/>
    </row>
    <row r="96" spans="1:16">
      <c r="A96" s="108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</row>
    <row r="97" spans="1:16">
      <c r="A97" s="108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</row>
    <row r="98" spans="1:16">
      <c r="A98" s="108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</row>
    <row r="99" spans="1:16">
      <c r="A99" s="108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</row>
    <row r="100" spans="1:16">
      <c r="A100" s="108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</row>
    <row r="101" spans="1:16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</row>
    <row r="102" spans="1:16">
      <c r="A102" s="93"/>
      <c r="B102" s="96"/>
      <c r="C102" s="96"/>
      <c r="D102" s="96"/>
      <c r="E102" s="96"/>
      <c r="F102" s="96"/>
      <c r="G102" s="96"/>
      <c r="H102" s="95"/>
      <c r="I102" s="95"/>
      <c r="J102" s="96"/>
      <c r="K102" s="96"/>
      <c r="L102" s="96"/>
      <c r="M102" s="96"/>
      <c r="N102" s="95"/>
      <c r="O102" s="95"/>
      <c r="P102" s="96"/>
    </row>
    <row r="103" spans="1:16">
      <c r="A103" s="93"/>
      <c r="B103" s="96"/>
      <c r="C103" s="96"/>
      <c r="D103" s="96"/>
      <c r="E103" s="96"/>
      <c r="F103" s="96"/>
      <c r="G103" s="96"/>
      <c r="H103" s="95"/>
      <c r="I103" s="95"/>
      <c r="J103" s="96"/>
      <c r="K103" s="96"/>
      <c r="L103" s="96"/>
      <c r="M103" s="96"/>
      <c r="N103" s="95"/>
      <c r="O103" s="95"/>
      <c r="P103" s="96"/>
    </row>
    <row r="104" spans="1:16">
      <c r="A104" s="93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</row>
    <row r="105" spans="1:16">
      <c r="A105" s="93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</row>
    <row r="106" spans="1:16">
      <c r="A106" s="93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</row>
    <row r="107" spans="1:16">
      <c r="A107" s="93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</row>
    <row r="108" spans="1:16">
      <c r="A108" s="108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</row>
    <row r="109" spans="1:16">
      <c r="A109" s="108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</row>
    <row r="110" spans="1:16">
      <c r="A110" s="108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</row>
    <row r="111" spans="1:16">
      <c r="A111" s="108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</row>
    <row r="112" spans="1:16">
      <c r="A112" s="108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</row>
    <row r="113" spans="1:16">
      <c r="A113" s="108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</row>
    <row r="114" spans="1:16">
      <c r="A114" s="108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</row>
    <row r="115" spans="1:16">
      <c r="A115" s="108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</row>
    <row r="116" spans="1:16">
      <c r="A116" s="108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</row>
    <row r="117" spans="1:16">
      <c r="A117" s="108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</row>
    <row r="118" spans="1:16">
      <c r="A118" s="108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</row>
    <row r="119" spans="1:16">
      <c r="A119" s="108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</row>
    <row r="120" spans="1:16">
      <c r="A120" s="108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</row>
    <row r="121" spans="1:16">
      <c r="A121" s="108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</row>
    <row r="122" spans="1:16">
      <c r="A122" s="108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</row>
    <row r="123" spans="1:16">
      <c r="A123" s="108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</row>
    <row r="124" spans="1:16">
      <c r="A124" s="108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</row>
    <row r="125" spans="1:16">
      <c r="A125" s="108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</row>
    <row r="126" spans="1:16">
      <c r="A126" s="108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</row>
    <row r="127" spans="1:16">
      <c r="A127" s="108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</row>
    <row r="128" spans="1:16">
      <c r="A128" s="108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</row>
    <row r="129" spans="1:16">
      <c r="A129" s="108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</row>
    <row r="130" spans="1:16">
      <c r="A130" s="108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</row>
    <row r="131" spans="1:16">
      <c r="A131" s="108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</row>
    <row r="132" spans="1:16">
      <c r="A132" s="108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</row>
    <row r="133" spans="1:16">
      <c r="A133" s="108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</row>
    <row r="134" spans="1:16">
      <c r="A134" s="108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</row>
    <row r="135" spans="1:16">
      <c r="A135" s="108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</row>
    <row r="136" spans="1:16">
      <c r="A136" s="108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</row>
    <row r="137" spans="1:16">
      <c r="A137" s="108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</row>
    <row r="138" spans="1:16">
      <c r="A138" s="108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</row>
    <row r="139" spans="1:16">
      <c r="A139" s="108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</row>
    <row r="140" spans="1:16">
      <c r="A140" s="108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</row>
    <row r="141" spans="1:16">
      <c r="A141" s="108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</row>
    <row r="142" spans="1:16">
      <c r="A142" s="108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</row>
    <row r="143" spans="1:16">
      <c r="A143" s="108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</row>
    <row r="144" spans="1:16">
      <c r="A144" s="108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</row>
    <row r="145" spans="1:16">
      <c r="A145" s="108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</row>
    <row r="146" spans="1:16">
      <c r="A146" s="108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</row>
    <row r="147" spans="1:16">
      <c r="A147" s="108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</row>
    <row r="148" spans="1:16">
      <c r="A148" s="108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</row>
    <row r="149" spans="1:16">
      <c r="A149" s="108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</row>
    <row r="150" spans="1:16">
      <c r="A150" s="108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</row>
    <row r="151" spans="1:16">
      <c r="A151" s="108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</row>
    <row r="152" spans="1:16">
      <c r="A152" s="108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</row>
    <row r="153" spans="1:16">
      <c r="A153" s="108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</row>
    <row r="154" spans="1:16">
      <c r="A154" s="108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</row>
    <row r="155" spans="1:16">
      <c r="A155" s="108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</row>
    <row r="156" spans="1:16">
      <c r="A156" s="108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</row>
    <row r="157" spans="1:16">
      <c r="A157" s="108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</row>
    <row r="158" spans="1:16">
      <c r="A158" s="108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</row>
    <row r="159" spans="1:16">
      <c r="A159" s="108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</row>
    <row r="160" spans="1:16">
      <c r="A160" s="108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</row>
    <row r="161" spans="1:16">
      <c r="A161" s="108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</row>
    <row r="162" spans="1:16">
      <c r="A162" s="108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</row>
    <row r="163" spans="1:16">
      <c r="A163" s="108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</row>
    <row r="164" spans="1:16">
      <c r="A164" s="108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</row>
    <row r="165" spans="1:16">
      <c r="A165" s="108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</row>
    <row r="166" spans="1:16">
      <c r="A166" s="108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</row>
    <row r="167" spans="1:16">
      <c r="A167" s="108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</row>
    <row r="168" spans="1:16">
      <c r="A168" s="108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</row>
    <row r="169" spans="1:16">
      <c r="A169" s="108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</row>
    <row r="170" spans="1:16">
      <c r="A170" s="108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</row>
    <row r="171" spans="1:16">
      <c r="A171" s="108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</row>
    <row r="172" spans="1:16">
      <c r="A172" s="108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</row>
    <row r="173" spans="1:16">
      <c r="A173" s="108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</row>
    <row r="174" spans="1:16">
      <c r="A174" s="108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</row>
    <row r="175" spans="1:16">
      <c r="A175" s="108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</row>
  </sheetData>
  <mergeCells count="12">
    <mergeCell ref="L5:M6"/>
    <mergeCell ref="N5:O6"/>
    <mergeCell ref="H6:I6"/>
    <mergeCell ref="A3:P3"/>
    <mergeCell ref="A2:P2"/>
    <mergeCell ref="A5:A7"/>
    <mergeCell ref="P5:P6"/>
    <mergeCell ref="B5:C6"/>
    <mergeCell ref="D5:E6"/>
    <mergeCell ref="F5:G6"/>
    <mergeCell ref="H5:K5"/>
    <mergeCell ref="J6:K6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7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view="pageBreakPreview" zoomScaleNormal="100" zoomScaleSheetLayoutView="100" workbookViewId="0">
      <selection activeCell="I16" sqref="I16"/>
    </sheetView>
  </sheetViews>
  <sheetFormatPr defaultRowHeight="15"/>
  <cols>
    <col min="1" max="1" width="9.33203125" style="372"/>
    <col min="2" max="2" width="13.1640625" style="372" bestFit="1" customWidth="1"/>
    <col min="3" max="3" width="15" style="372" customWidth="1"/>
    <col min="4" max="4" width="15.83203125" style="372" customWidth="1"/>
    <col min="5" max="5" width="15" style="372" customWidth="1"/>
    <col min="6" max="6" width="15.83203125" style="372" customWidth="1"/>
    <col min="7" max="7" width="15" style="372" customWidth="1"/>
    <col min="8" max="8" width="15.83203125" style="372" customWidth="1"/>
    <col min="9" max="9" width="15" style="372" customWidth="1"/>
    <col min="10" max="10" width="15.83203125" style="372" customWidth="1"/>
    <col min="11" max="11" width="15" style="372" customWidth="1"/>
    <col min="12" max="12" width="15.83203125" style="372" customWidth="1"/>
    <col min="13" max="13" width="15" style="372" customWidth="1"/>
    <col min="14" max="14" width="15.83203125" style="372" customWidth="1"/>
    <col min="15" max="15" width="15" style="372" customWidth="1"/>
    <col min="16" max="16" width="15.83203125" style="372" customWidth="1"/>
    <col min="17" max="16384" width="9.33203125" style="372"/>
  </cols>
  <sheetData>
    <row r="2" spans="1:16">
      <c r="A2" s="423" t="s">
        <v>157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6">
      <c r="A3" s="436" t="s">
        <v>291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</row>
    <row r="5" spans="1:16" ht="30" customHeight="1">
      <c r="A5" s="441" t="s">
        <v>278</v>
      </c>
      <c r="B5" s="441" t="s">
        <v>279</v>
      </c>
      <c r="C5" s="439" t="s">
        <v>280</v>
      </c>
      <c r="D5" s="440"/>
      <c r="E5" s="439" t="s">
        <v>281</v>
      </c>
      <c r="F5" s="440"/>
      <c r="G5" s="439" t="s">
        <v>282</v>
      </c>
      <c r="H5" s="440"/>
      <c r="I5" s="437" t="s">
        <v>283</v>
      </c>
      <c r="J5" s="438"/>
      <c r="K5" s="437" t="s">
        <v>284</v>
      </c>
      <c r="L5" s="438"/>
      <c r="M5" s="439" t="s">
        <v>50</v>
      </c>
      <c r="N5" s="440"/>
      <c r="O5" s="437" t="s">
        <v>285</v>
      </c>
      <c r="P5" s="438"/>
    </row>
    <row r="6" spans="1:16" ht="30">
      <c r="A6" s="442"/>
      <c r="B6" s="442"/>
      <c r="C6" s="373" t="s">
        <v>286</v>
      </c>
      <c r="D6" s="373" t="s">
        <v>287</v>
      </c>
      <c r="E6" s="373" t="s">
        <v>286</v>
      </c>
      <c r="F6" s="373" t="s">
        <v>287</v>
      </c>
      <c r="G6" s="373" t="s">
        <v>286</v>
      </c>
      <c r="H6" s="373" t="s">
        <v>287</v>
      </c>
      <c r="I6" s="373" t="s">
        <v>286</v>
      </c>
      <c r="J6" s="373" t="s">
        <v>287</v>
      </c>
      <c r="K6" s="373" t="s">
        <v>286</v>
      </c>
      <c r="L6" s="373" t="s">
        <v>287</v>
      </c>
      <c r="M6" s="373" t="s">
        <v>286</v>
      </c>
      <c r="N6" s="373" t="s">
        <v>287</v>
      </c>
      <c r="O6" s="373" t="s">
        <v>286</v>
      </c>
      <c r="P6" s="373" t="s">
        <v>287</v>
      </c>
    </row>
    <row r="7" spans="1:16">
      <c r="A7" s="374" t="s">
        <v>288</v>
      </c>
      <c r="B7" s="375" t="s">
        <v>107</v>
      </c>
      <c r="C7" s="376">
        <v>9.1452552699999998</v>
      </c>
      <c r="D7" s="376">
        <v>97.566063999999997</v>
      </c>
      <c r="E7" s="376">
        <v>10.816769999999998</v>
      </c>
      <c r="F7" s="376">
        <v>250.26073500000001</v>
      </c>
      <c r="G7" s="376">
        <v>13.647661609999997</v>
      </c>
      <c r="H7" s="376">
        <v>106.96905099999999</v>
      </c>
      <c r="I7" s="376">
        <v>1.5536129999999999</v>
      </c>
      <c r="J7" s="376">
        <v>24.453120999999999</v>
      </c>
      <c r="K7" s="376">
        <v>0.52700800000000003</v>
      </c>
      <c r="L7" s="376">
        <v>3.491215</v>
      </c>
      <c r="M7" s="376">
        <v>0</v>
      </c>
      <c r="N7" s="376">
        <v>0</v>
      </c>
      <c r="O7" s="376">
        <v>4.4735799299999996</v>
      </c>
      <c r="P7" s="376">
        <v>85.580540999999997</v>
      </c>
    </row>
    <row r="8" spans="1:16">
      <c r="A8" s="377" t="s">
        <v>288</v>
      </c>
      <c r="B8" s="378" t="s">
        <v>108</v>
      </c>
      <c r="C8" s="376">
        <v>9.0704910000000005</v>
      </c>
      <c r="D8" s="376">
        <v>95.405872000000002</v>
      </c>
      <c r="E8" s="376">
        <v>10.314352999999999</v>
      </c>
      <c r="F8" s="376">
        <v>236.31320600000001</v>
      </c>
      <c r="G8" s="376">
        <v>13.803064279999997</v>
      </c>
      <c r="H8" s="376">
        <v>109.602205</v>
      </c>
      <c r="I8" s="376">
        <v>1.8096826000000001</v>
      </c>
      <c r="J8" s="376">
        <v>29.156689</v>
      </c>
      <c r="K8" s="376">
        <v>0.78770000000000007</v>
      </c>
      <c r="L8" s="376">
        <v>6.0486630000000003</v>
      </c>
      <c r="M8" s="376">
        <v>0</v>
      </c>
      <c r="N8" s="376">
        <v>0</v>
      </c>
      <c r="O8" s="376">
        <v>4.5768880500000018</v>
      </c>
      <c r="P8" s="376">
        <v>75.505998000000005</v>
      </c>
    </row>
    <row r="9" spans="1:16">
      <c r="A9" s="377" t="s">
        <v>288</v>
      </c>
      <c r="B9" s="378" t="s">
        <v>109</v>
      </c>
      <c r="C9" s="376">
        <v>10.074977220000001</v>
      </c>
      <c r="D9" s="376">
        <v>107.60427300000001</v>
      </c>
      <c r="E9" s="376">
        <v>9.2523859999999978</v>
      </c>
      <c r="F9" s="376">
        <v>221.74098900000001</v>
      </c>
      <c r="G9" s="376">
        <v>11.514568360000002</v>
      </c>
      <c r="H9" s="376">
        <v>91.822839999999999</v>
      </c>
      <c r="I9" s="376">
        <v>2.0773260000000002</v>
      </c>
      <c r="J9" s="376">
        <v>35.472893999999997</v>
      </c>
      <c r="K9" s="376">
        <v>0.46160000000000001</v>
      </c>
      <c r="L9" s="376">
        <v>2.9487930000000002</v>
      </c>
      <c r="M9" s="376">
        <v>0</v>
      </c>
      <c r="N9" s="376">
        <v>0</v>
      </c>
      <c r="O9" s="376">
        <v>3.9396925199999999</v>
      </c>
      <c r="P9" s="376">
        <v>62.439498</v>
      </c>
    </row>
    <row r="10" spans="1:16">
      <c r="A10" s="377" t="s">
        <v>288</v>
      </c>
      <c r="B10" s="378" t="s">
        <v>110</v>
      </c>
      <c r="C10" s="376">
        <v>7.6957410399999997</v>
      </c>
      <c r="D10" s="376">
        <v>80.264578999999998</v>
      </c>
      <c r="E10" s="376">
        <v>8.6328549999999993</v>
      </c>
      <c r="F10" s="376">
        <v>226.300814</v>
      </c>
      <c r="G10" s="376">
        <v>12.043672419999998</v>
      </c>
      <c r="H10" s="376">
        <v>106.515011</v>
      </c>
      <c r="I10" s="376">
        <v>1.9222910000000002</v>
      </c>
      <c r="J10" s="376">
        <v>34.868383999999999</v>
      </c>
      <c r="K10" s="376">
        <v>0.46949999999999997</v>
      </c>
      <c r="L10" s="376">
        <v>3.7433719999999999</v>
      </c>
      <c r="M10" s="376">
        <v>0</v>
      </c>
      <c r="N10" s="376">
        <v>0</v>
      </c>
      <c r="O10" s="376">
        <v>2.7789262599999995</v>
      </c>
      <c r="P10" s="376">
        <v>49.822403000000001</v>
      </c>
    </row>
    <row r="11" spans="1:16">
      <c r="A11" s="377" t="s">
        <v>288</v>
      </c>
      <c r="B11" s="378" t="s">
        <v>111</v>
      </c>
      <c r="C11" s="376">
        <v>6.0701594999999999</v>
      </c>
      <c r="D11" s="376">
        <v>65.430516999999995</v>
      </c>
      <c r="E11" s="376">
        <v>9.9044150000000002</v>
      </c>
      <c r="F11" s="376">
        <v>229.33033599999999</v>
      </c>
      <c r="G11" s="376">
        <v>11.697132780000004</v>
      </c>
      <c r="H11" s="376">
        <v>99.898111</v>
      </c>
      <c r="I11" s="376">
        <v>1.7641450000000001</v>
      </c>
      <c r="J11" s="376">
        <v>31.873705000000001</v>
      </c>
      <c r="K11" s="376">
        <v>1.1679999999999999</v>
      </c>
      <c r="L11" s="376">
        <v>8.3861209999999993</v>
      </c>
      <c r="M11" s="376">
        <v>0</v>
      </c>
      <c r="N11" s="376">
        <v>0</v>
      </c>
      <c r="O11" s="376">
        <v>3.9575161800000003</v>
      </c>
      <c r="P11" s="376">
        <v>63.670095000000003</v>
      </c>
    </row>
    <row r="12" spans="1:16">
      <c r="A12" s="377" t="s">
        <v>288</v>
      </c>
      <c r="B12" s="378" t="s">
        <v>112</v>
      </c>
      <c r="C12" s="376">
        <v>5.08685996</v>
      </c>
      <c r="D12" s="376">
        <v>53.880465000000001</v>
      </c>
      <c r="E12" s="376">
        <v>8.3113930000000007</v>
      </c>
      <c r="F12" s="376">
        <v>195.93242699999999</v>
      </c>
      <c r="G12" s="376">
        <v>14.285677</v>
      </c>
      <c r="H12" s="376">
        <v>119.446101</v>
      </c>
      <c r="I12" s="376">
        <v>1.3925159999999999</v>
      </c>
      <c r="J12" s="376">
        <v>25.586044000000001</v>
      </c>
      <c r="K12" s="376">
        <v>1.0338160000000001</v>
      </c>
      <c r="L12" s="376">
        <v>6.9769620000000003</v>
      </c>
      <c r="M12" s="376">
        <v>0</v>
      </c>
      <c r="N12" s="376">
        <v>0</v>
      </c>
      <c r="O12" s="376">
        <v>4.8741550399999998</v>
      </c>
      <c r="P12" s="376">
        <v>88.652395999999996</v>
      </c>
    </row>
    <row r="13" spans="1:16">
      <c r="A13" s="377" t="s">
        <v>288</v>
      </c>
      <c r="B13" s="378" t="s">
        <v>113</v>
      </c>
      <c r="C13" s="376">
        <v>7.5217118200000002</v>
      </c>
      <c r="D13" s="376">
        <v>80.653745999999998</v>
      </c>
      <c r="E13" s="376">
        <v>7.9224800000000002</v>
      </c>
      <c r="F13" s="376">
        <v>175.47802300000001</v>
      </c>
      <c r="G13" s="376">
        <v>14.1373908</v>
      </c>
      <c r="H13" s="376">
        <v>114.98409100000001</v>
      </c>
      <c r="I13" s="376">
        <v>1.8256390000000002</v>
      </c>
      <c r="J13" s="376">
        <v>32.817030000000003</v>
      </c>
      <c r="K13" s="376">
        <v>0.66400000000000003</v>
      </c>
      <c r="L13" s="376">
        <v>4.4654129999999999</v>
      </c>
      <c r="M13" s="376">
        <v>7.1748999999999993E-2</v>
      </c>
      <c r="N13" s="376">
        <v>0.60524900000000004</v>
      </c>
      <c r="O13" s="376">
        <v>4.4336978799999986</v>
      </c>
      <c r="P13" s="376">
        <v>80.651303999999996</v>
      </c>
    </row>
    <row r="14" spans="1:16">
      <c r="A14" s="377" t="s">
        <v>288</v>
      </c>
      <c r="B14" s="378" t="s">
        <v>114</v>
      </c>
      <c r="C14" s="376">
        <v>7.7843604600000003</v>
      </c>
      <c r="D14" s="376">
        <v>84.686156999999994</v>
      </c>
      <c r="E14" s="376">
        <v>7.6160694499999995</v>
      </c>
      <c r="F14" s="376">
        <v>173.571642</v>
      </c>
      <c r="G14" s="376">
        <v>12.303633770000003</v>
      </c>
      <c r="H14" s="376">
        <v>104.707488</v>
      </c>
      <c r="I14" s="376">
        <v>2.1516989999999998</v>
      </c>
      <c r="J14" s="376">
        <v>38.471119000000002</v>
      </c>
      <c r="K14" s="376">
        <v>0.2616</v>
      </c>
      <c r="L14" s="376">
        <v>1.617405</v>
      </c>
      <c r="M14" s="376">
        <v>0</v>
      </c>
      <c r="N14" s="376">
        <v>0</v>
      </c>
      <c r="O14" s="376">
        <v>5.058726130000001</v>
      </c>
      <c r="P14" s="376">
        <v>79.251192000000003</v>
      </c>
    </row>
    <row r="15" spans="1:16">
      <c r="A15" s="377" t="s">
        <v>288</v>
      </c>
      <c r="B15" s="378" t="s">
        <v>115</v>
      </c>
      <c r="C15" s="376">
        <v>6.5266759999999993</v>
      </c>
      <c r="D15" s="376">
        <v>71.834222999999994</v>
      </c>
      <c r="E15" s="376">
        <v>8.8436996000000008</v>
      </c>
      <c r="F15" s="376">
        <v>181.780216</v>
      </c>
      <c r="G15" s="376">
        <v>14.591421239999999</v>
      </c>
      <c r="H15" s="376">
        <v>114.922984</v>
      </c>
      <c r="I15" s="376">
        <v>1.4921625599999999</v>
      </c>
      <c r="J15" s="376">
        <v>25.176646000000002</v>
      </c>
      <c r="K15" s="376">
        <v>0.23899999999999999</v>
      </c>
      <c r="L15" s="376">
        <v>1.658684</v>
      </c>
      <c r="M15" s="376">
        <v>0</v>
      </c>
      <c r="N15" s="376">
        <v>0</v>
      </c>
      <c r="O15" s="376">
        <v>5.3857949499999984</v>
      </c>
      <c r="P15" s="376">
        <v>91.198385000000002</v>
      </c>
    </row>
    <row r="16" spans="1:16">
      <c r="A16" s="377" t="s">
        <v>288</v>
      </c>
      <c r="B16" s="378" t="s">
        <v>116</v>
      </c>
      <c r="C16" s="376">
        <v>7.0702820400000004</v>
      </c>
      <c r="D16" s="376">
        <v>74.414503999999994</v>
      </c>
      <c r="E16" s="376">
        <v>9.1561219999999999</v>
      </c>
      <c r="F16" s="376">
        <v>209.83088499999999</v>
      </c>
      <c r="G16" s="376">
        <v>15.42356668</v>
      </c>
      <c r="H16" s="376">
        <v>130.707809</v>
      </c>
      <c r="I16" s="376">
        <v>2.0021579300000001</v>
      </c>
      <c r="J16" s="376">
        <v>34.049722000000003</v>
      </c>
      <c r="K16" s="376">
        <v>0.55779999999999996</v>
      </c>
      <c r="L16" s="376">
        <v>3.053499</v>
      </c>
      <c r="M16" s="376">
        <v>4.2000000000000003E-2</v>
      </c>
      <c r="N16" s="376">
        <v>0.16319</v>
      </c>
      <c r="O16" s="376">
        <v>4.6133114699999993</v>
      </c>
      <c r="P16" s="376">
        <v>85.252392999999998</v>
      </c>
    </row>
    <row r="17" spans="1:16">
      <c r="A17" s="377" t="s">
        <v>288</v>
      </c>
      <c r="B17" s="378" t="s">
        <v>117</v>
      </c>
      <c r="C17" s="376">
        <v>9.7001772699999993</v>
      </c>
      <c r="D17" s="376">
        <v>103.664539</v>
      </c>
      <c r="E17" s="376">
        <v>7.9621689999999994</v>
      </c>
      <c r="F17" s="376">
        <v>180.60665</v>
      </c>
      <c r="G17" s="376">
        <v>13.420679960000003</v>
      </c>
      <c r="H17" s="376">
        <v>113.115177</v>
      </c>
      <c r="I17" s="376">
        <v>1.6288305999999999</v>
      </c>
      <c r="J17" s="376">
        <v>27.645223999999999</v>
      </c>
      <c r="K17" s="376">
        <v>0.95860000000000001</v>
      </c>
      <c r="L17" s="376">
        <v>6.6386019999999997</v>
      </c>
      <c r="M17" s="376">
        <v>0</v>
      </c>
      <c r="N17" s="376">
        <v>0</v>
      </c>
      <c r="O17" s="376">
        <v>4.85938158</v>
      </c>
      <c r="P17" s="376">
        <v>84.428496999999993</v>
      </c>
    </row>
    <row r="18" spans="1:16">
      <c r="A18" s="377" t="s">
        <v>288</v>
      </c>
      <c r="B18" s="378" t="s">
        <v>118</v>
      </c>
      <c r="C18" s="376">
        <v>9.8089226199999988</v>
      </c>
      <c r="D18" s="376">
        <v>103.32521300000001</v>
      </c>
      <c r="E18" s="376">
        <v>11.448531600000001</v>
      </c>
      <c r="F18" s="376">
        <v>236.19641999999999</v>
      </c>
      <c r="G18" s="376">
        <v>15.590561920000001</v>
      </c>
      <c r="H18" s="376">
        <v>130.495071</v>
      </c>
      <c r="I18" s="376">
        <v>1.3380750000000001</v>
      </c>
      <c r="J18" s="376">
        <v>22.277920999999999</v>
      </c>
      <c r="K18" s="376">
        <v>0.51876800000000001</v>
      </c>
      <c r="L18" s="376">
        <v>3.1234380000000002</v>
      </c>
      <c r="M18" s="376">
        <v>0</v>
      </c>
      <c r="N18" s="376">
        <v>0</v>
      </c>
      <c r="O18" s="376">
        <v>6.3623005900000003</v>
      </c>
      <c r="P18" s="376">
        <v>88.635638</v>
      </c>
    </row>
    <row r="19" spans="1:16">
      <c r="A19" s="379" t="s">
        <v>288</v>
      </c>
      <c r="B19" s="380" t="s">
        <v>14</v>
      </c>
      <c r="C19" s="381">
        <v>95.555614199999994</v>
      </c>
      <c r="D19" s="381">
        <v>1018.7301519999999</v>
      </c>
      <c r="E19" s="381">
        <v>110.18124365</v>
      </c>
      <c r="F19" s="381">
        <v>2517.3423430000003</v>
      </c>
      <c r="G19" s="381">
        <v>162.45903082000001</v>
      </c>
      <c r="H19" s="381">
        <v>1343.185939</v>
      </c>
      <c r="I19" s="381">
        <v>20.958137690000001</v>
      </c>
      <c r="J19" s="381">
        <v>361.84849899999995</v>
      </c>
      <c r="K19" s="381">
        <v>7.6473919999999982</v>
      </c>
      <c r="L19" s="381">
        <v>52.152166999999999</v>
      </c>
      <c r="M19" s="381">
        <v>0.11374899999999999</v>
      </c>
      <c r="N19" s="381">
        <v>0.76843900000000009</v>
      </c>
      <c r="O19" s="381">
        <v>55.313970579999989</v>
      </c>
      <c r="P19" s="381">
        <v>935.08834000000002</v>
      </c>
    </row>
    <row r="20" spans="1:16">
      <c r="A20" s="374" t="s">
        <v>289</v>
      </c>
      <c r="B20" s="378" t="s">
        <v>107</v>
      </c>
      <c r="C20" s="382">
        <v>32.969941130000009</v>
      </c>
      <c r="D20" s="382">
        <v>351.98462699999999</v>
      </c>
      <c r="E20" s="376">
        <v>0.29824210000000007</v>
      </c>
      <c r="F20" s="376">
        <v>8.3231979999999997</v>
      </c>
      <c r="G20" s="376">
        <v>1.5960812199999999</v>
      </c>
      <c r="H20" s="376">
        <v>13.475828999999999</v>
      </c>
      <c r="I20" s="376">
        <v>1.5917592000000003</v>
      </c>
      <c r="J20" s="376">
        <v>19.516646999999999</v>
      </c>
      <c r="K20" s="376">
        <v>2.7292773600000007</v>
      </c>
      <c r="L20" s="376">
        <v>15.286670000000001</v>
      </c>
      <c r="M20" s="376">
        <v>0.49023199999999995</v>
      </c>
      <c r="N20" s="376">
        <v>0.70274599999999998</v>
      </c>
      <c r="O20" s="376">
        <v>2.4586621399999999</v>
      </c>
      <c r="P20" s="376">
        <v>51.654581</v>
      </c>
    </row>
    <row r="21" spans="1:16">
      <c r="A21" s="377" t="s">
        <v>289</v>
      </c>
      <c r="B21" s="378" t="s">
        <v>108</v>
      </c>
      <c r="C21" s="376">
        <v>42.883639520000003</v>
      </c>
      <c r="D21" s="376">
        <v>460.73429599999997</v>
      </c>
      <c r="E21" s="376">
        <v>0.35605175999999999</v>
      </c>
      <c r="F21" s="376">
        <v>8.6301009999999998</v>
      </c>
      <c r="G21" s="376">
        <v>1.08970725</v>
      </c>
      <c r="H21" s="376">
        <v>9.2062989999999996</v>
      </c>
      <c r="I21" s="376">
        <v>1.5087671000000002</v>
      </c>
      <c r="J21" s="376">
        <v>18.890787</v>
      </c>
      <c r="K21" s="376">
        <v>2.0600570499999997</v>
      </c>
      <c r="L21" s="376">
        <v>14.16067</v>
      </c>
      <c r="M21" s="376">
        <v>0.54896050000000007</v>
      </c>
      <c r="N21" s="376">
        <v>0.91930800000000001</v>
      </c>
      <c r="O21" s="376">
        <v>2.0142035699999998</v>
      </c>
      <c r="P21" s="376">
        <v>38.130768000000003</v>
      </c>
    </row>
    <row r="22" spans="1:16">
      <c r="A22" s="377" t="s">
        <v>289</v>
      </c>
      <c r="B22" s="378" t="s">
        <v>109</v>
      </c>
      <c r="C22" s="376">
        <v>34.03874652999999</v>
      </c>
      <c r="D22" s="376">
        <v>385.063199</v>
      </c>
      <c r="E22" s="376">
        <v>0.3942465</v>
      </c>
      <c r="F22" s="376">
        <v>9.6696069999999992</v>
      </c>
      <c r="G22" s="376">
        <v>1.48244921</v>
      </c>
      <c r="H22" s="376">
        <v>12.532607</v>
      </c>
      <c r="I22" s="376">
        <v>0.62751999999999997</v>
      </c>
      <c r="J22" s="376">
        <v>7.0278869999999998</v>
      </c>
      <c r="K22" s="376">
        <v>2.1148405800000001</v>
      </c>
      <c r="L22" s="376">
        <v>14.465263999999999</v>
      </c>
      <c r="M22" s="376">
        <v>0.32786100000000001</v>
      </c>
      <c r="N22" s="376">
        <v>0.77939199999999997</v>
      </c>
      <c r="O22" s="376">
        <v>1.9277479799999999</v>
      </c>
      <c r="P22" s="376">
        <v>40.314112999999999</v>
      </c>
    </row>
    <row r="23" spans="1:16">
      <c r="A23" s="377" t="s">
        <v>289</v>
      </c>
      <c r="B23" s="378" t="s">
        <v>110</v>
      </c>
      <c r="C23" s="376">
        <v>36.626908800000002</v>
      </c>
      <c r="D23" s="376">
        <v>395.89643699999999</v>
      </c>
      <c r="E23" s="376">
        <v>0.53450399999999987</v>
      </c>
      <c r="F23" s="376">
        <v>7.2025709999999998</v>
      </c>
      <c r="G23" s="376">
        <v>0.98412315000000017</v>
      </c>
      <c r="H23" s="376">
        <v>9.6013260000000002</v>
      </c>
      <c r="I23" s="376">
        <v>0.61834049999999996</v>
      </c>
      <c r="J23" s="376">
        <v>6.1336659999999998</v>
      </c>
      <c r="K23" s="376">
        <v>1.5627820099999998</v>
      </c>
      <c r="L23" s="376">
        <v>10.942778000000001</v>
      </c>
      <c r="M23" s="376">
        <v>0.62841320000000001</v>
      </c>
      <c r="N23" s="376">
        <v>1.289407</v>
      </c>
      <c r="O23" s="376">
        <v>1.8352039199999997</v>
      </c>
      <c r="P23" s="376">
        <v>35.000653999999997</v>
      </c>
    </row>
    <row r="24" spans="1:16">
      <c r="A24" s="377" t="s">
        <v>289</v>
      </c>
      <c r="B24" s="378" t="s">
        <v>111</v>
      </c>
      <c r="C24" s="376">
        <v>27.795401800000004</v>
      </c>
      <c r="D24" s="376">
        <v>289.21159399999999</v>
      </c>
      <c r="E24" s="376">
        <v>0.15223128</v>
      </c>
      <c r="F24" s="376">
        <v>2.563958</v>
      </c>
      <c r="G24" s="376">
        <v>0.63191016</v>
      </c>
      <c r="H24" s="376">
        <v>4.7233599999999996</v>
      </c>
      <c r="I24" s="376">
        <v>0.13673500000000002</v>
      </c>
      <c r="J24" s="376">
        <v>2.4149699999999998</v>
      </c>
      <c r="K24" s="376">
        <v>0.74236274999999996</v>
      </c>
      <c r="L24" s="376">
        <v>4.9419560000000002</v>
      </c>
      <c r="M24" s="376">
        <v>1.0028759</v>
      </c>
      <c r="N24" s="376">
        <v>1.017226</v>
      </c>
      <c r="O24" s="376">
        <v>1.6990600500000002</v>
      </c>
      <c r="P24" s="376">
        <v>31.311245</v>
      </c>
    </row>
    <row r="25" spans="1:16">
      <c r="A25" s="377" t="s">
        <v>289</v>
      </c>
      <c r="B25" s="378" t="s">
        <v>112</v>
      </c>
      <c r="C25" s="376">
        <v>31.888159870000003</v>
      </c>
      <c r="D25" s="376">
        <v>341.051785</v>
      </c>
      <c r="E25" s="376">
        <v>1.0242800000000001</v>
      </c>
      <c r="F25" s="376">
        <v>7.4091699999999996</v>
      </c>
      <c r="G25" s="376">
        <v>1.0394590400000001</v>
      </c>
      <c r="H25" s="376">
        <v>8.8957280000000001</v>
      </c>
      <c r="I25" s="376">
        <v>0.60180149999999999</v>
      </c>
      <c r="J25" s="376">
        <v>6.807607</v>
      </c>
      <c r="K25" s="376">
        <v>1.3508732000000003</v>
      </c>
      <c r="L25" s="376">
        <v>9.2928920000000002</v>
      </c>
      <c r="M25" s="376">
        <v>0.8600179</v>
      </c>
      <c r="N25" s="376">
        <v>1.030378</v>
      </c>
      <c r="O25" s="376">
        <v>1.7200196000000008</v>
      </c>
      <c r="P25" s="376">
        <v>35.107452000000002</v>
      </c>
    </row>
    <row r="26" spans="1:16">
      <c r="A26" s="377" t="s">
        <v>289</v>
      </c>
      <c r="B26" s="378" t="s">
        <v>113</v>
      </c>
      <c r="C26" s="376">
        <v>26.778233540000006</v>
      </c>
      <c r="D26" s="376">
        <v>291.09410600000001</v>
      </c>
      <c r="E26" s="376">
        <v>0.25812000000000002</v>
      </c>
      <c r="F26" s="376">
        <v>6.4096200000000003</v>
      </c>
      <c r="G26" s="376">
        <v>1.8972799100000002</v>
      </c>
      <c r="H26" s="376">
        <v>16.121601999999999</v>
      </c>
      <c r="I26" s="376">
        <v>9.0809999999999988E-2</v>
      </c>
      <c r="J26" s="376">
        <v>1.7701039999999999</v>
      </c>
      <c r="K26" s="376">
        <v>1.4699287000000001</v>
      </c>
      <c r="L26" s="376">
        <v>10.939937</v>
      </c>
      <c r="M26" s="376">
        <v>0.37137500000000001</v>
      </c>
      <c r="N26" s="376">
        <v>0.408966</v>
      </c>
      <c r="O26" s="376">
        <v>1.4963569499999998</v>
      </c>
      <c r="P26" s="376">
        <v>36.278492</v>
      </c>
    </row>
    <row r="27" spans="1:16">
      <c r="A27" s="377" t="s">
        <v>289</v>
      </c>
      <c r="B27" s="378" t="s">
        <v>114</v>
      </c>
      <c r="C27" s="376">
        <v>30.302779220000005</v>
      </c>
      <c r="D27" s="376">
        <v>325.52712200000002</v>
      </c>
      <c r="E27" s="376">
        <v>0.11644763999999999</v>
      </c>
      <c r="F27" s="376">
        <v>3.2798889999999998</v>
      </c>
      <c r="G27" s="376">
        <v>2.8060052099999999</v>
      </c>
      <c r="H27" s="376">
        <v>20.961635999999999</v>
      </c>
      <c r="I27" s="376">
        <v>0.53494599999999992</v>
      </c>
      <c r="J27" s="376">
        <v>9.0206970000000002</v>
      </c>
      <c r="K27" s="376">
        <v>1.3572944</v>
      </c>
      <c r="L27" s="376">
        <v>10.457208</v>
      </c>
      <c r="M27" s="376">
        <v>0.49237629999999993</v>
      </c>
      <c r="N27" s="376">
        <v>0.82518400000000003</v>
      </c>
      <c r="O27" s="376">
        <v>2.0392588200000001</v>
      </c>
      <c r="P27" s="376">
        <v>42.064512000000001</v>
      </c>
    </row>
    <row r="28" spans="1:16">
      <c r="A28" s="377" t="s">
        <v>289</v>
      </c>
      <c r="B28" s="378" t="s">
        <v>115</v>
      </c>
      <c r="C28" s="376">
        <v>32.806802899999994</v>
      </c>
      <c r="D28" s="376">
        <v>336.283367</v>
      </c>
      <c r="E28" s="376">
        <v>0.77884847999999984</v>
      </c>
      <c r="F28" s="376">
        <v>10.571436</v>
      </c>
      <c r="G28" s="376">
        <v>1.1858578099999997</v>
      </c>
      <c r="H28" s="376">
        <v>10.201192000000001</v>
      </c>
      <c r="I28" s="376">
        <v>0.14326750000000002</v>
      </c>
      <c r="J28" s="376">
        <v>2.0175589999999999</v>
      </c>
      <c r="K28" s="376">
        <v>1.9869555999999999</v>
      </c>
      <c r="L28" s="376">
        <v>14.155756</v>
      </c>
      <c r="M28" s="376">
        <v>0.41687239999999998</v>
      </c>
      <c r="N28" s="376">
        <v>1.051377</v>
      </c>
      <c r="O28" s="376">
        <v>1.76397095</v>
      </c>
      <c r="P28" s="376">
        <v>40.467787999999999</v>
      </c>
    </row>
    <row r="29" spans="1:16">
      <c r="A29" s="377" t="s">
        <v>289</v>
      </c>
      <c r="B29" s="378" t="s">
        <v>116</v>
      </c>
      <c r="C29" s="376">
        <v>29.658408590000004</v>
      </c>
      <c r="D29" s="376">
        <v>303.69232499999998</v>
      </c>
      <c r="E29" s="376">
        <v>0.3389818</v>
      </c>
      <c r="F29" s="376">
        <v>7.9425790000000003</v>
      </c>
      <c r="G29" s="376">
        <v>1.57339015</v>
      </c>
      <c r="H29" s="376">
        <v>14.412088000000001</v>
      </c>
      <c r="I29" s="376">
        <v>0.22032199999999999</v>
      </c>
      <c r="J29" s="376">
        <v>3.398218</v>
      </c>
      <c r="K29" s="376">
        <v>1.8945099000000001</v>
      </c>
      <c r="L29" s="376">
        <v>13.066576</v>
      </c>
      <c r="M29" s="376">
        <v>0.24751300000000001</v>
      </c>
      <c r="N29" s="376">
        <v>0.59676300000000004</v>
      </c>
      <c r="O29" s="376">
        <v>2.7072211699999995</v>
      </c>
      <c r="P29" s="376">
        <v>52.22401</v>
      </c>
    </row>
    <row r="30" spans="1:16">
      <c r="A30" s="377" t="s">
        <v>289</v>
      </c>
      <c r="B30" s="378" t="s">
        <v>117</v>
      </c>
      <c r="C30" s="376">
        <v>39.700474220000011</v>
      </c>
      <c r="D30" s="376">
        <v>407.94327199999998</v>
      </c>
      <c r="E30" s="376">
        <v>1.60982062</v>
      </c>
      <c r="F30" s="376">
        <v>8.6483299999999996</v>
      </c>
      <c r="G30" s="376">
        <v>1.2020698099999998</v>
      </c>
      <c r="H30" s="376">
        <v>10.957552</v>
      </c>
      <c r="I30" s="376">
        <v>0.19282000000000002</v>
      </c>
      <c r="J30" s="376">
        <v>3.6257670000000002</v>
      </c>
      <c r="K30" s="376">
        <v>2.4066927999999996</v>
      </c>
      <c r="L30" s="376">
        <v>16.674804999999999</v>
      </c>
      <c r="M30" s="376">
        <v>0.24828420000000001</v>
      </c>
      <c r="N30" s="376">
        <v>0.122756</v>
      </c>
      <c r="O30" s="376">
        <v>2.5918914799999992</v>
      </c>
      <c r="P30" s="376">
        <v>51.431265000000003</v>
      </c>
    </row>
    <row r="31" spans="1:16">
      <c r="A31" s="377" t="s">
        <v>289</v>
      </c>
      <c r="B31" s="378" t="s">
        <v>118</v>
      </c>
      <c r="C31" s="376">
        <v>19.232344989999998</v>
      </c>
      <c r="D31" s="376">
        <v>200.01122100000001</v>
      </c>
      <c r="E31" s="376">
        <v>3.72661628</v>
      </c>
      <c r="F31" s="376">
        <v>69.748480000000001</v>
      </c>
      <c r="G31" s="376">
        <v>0.87636152</v>
      </c>
      <c r="H31" s="376">
        <v>8.0055250000000004</v>
      </c>
      <c r="I31" s="376">
        <v>0.3661546</v>
      </c>
      <c r="J31" s="376">
        <v>6.1821820000000001</v>
      </c>
      <c r="K31" s="376">
        <v>1.9194222999999999</v>
      </c>
      <c r="L31" s="376">
        <v>13.915875</v>
      </c>
      <c r="M31" s="376">
        <v>3.9441000000000004E-2</v>
      </c>
      <c r="N31" s="376">
        <v>0.137984</v>
      </c>
      <c r="O31" s="376">
        <v>2.1594706299999999</v>
      </c>
      <c r="P31" s="376">
        <v>48.989632</v>
      </c>
    </row>
    <row r="32" spans="1:16">
      <c r="A32" s="379" t="s">
        <v>289</v>
      </c>
      <c r="B32" s="383" t="s">
        <v>14</v>
      </c>
      <c r="C32" s="381">
        <v>384.68184110999999</v>
      </c>
      <c r="D32" s="381">
        <v>4088.4933510000001</v>
      </c>
      <c r="E32" s="381">
        <v>9.5883904599999994</v>
      </c>
      <c r="F32" s="381">
        <v>150.39893899999998</v>
      </c>
      <c r="G32" s="381">
        <v>16.364694440000001</v>
      </c>
      <c r="H32" s="381">
        <v>139.09474399999999</v>
      </c>
      <c r="I32" s="381">
        <v>6.6332434000000005</v>
      </c>
      <c r="J32" s="381">
        <v>86.806090999999981</v>
      </c>
      <c r="K32" s="381">
        <v>21.594996650000002</v>
      </c>
      <c r="L32" s="381">
        <v>148.300387</v>
      </c>
      <c r="M32" s="381">
        <v>5.6742223999999997</v>
      </c>
      <c r="N32" s="381">
        <v>8.8814869999999999</v>
      </c>
      <c r="O32" s="381">
        <v>24.413067259999998</v>
      </c>
      <c r="P32" s="381">
        <v>502.974512</v>
      </c>
    </row>
  </sheetData>
  <mergeCells count="11">
    <mergeCell ref="A3:P3"/>
    <mergeCell ref="A2:P2"/>
    <mergeCell ref="I5:J5"/>
    <mergeCell ref="K5:L5"/>
    <mergeCell ref="M5:N5"/>
    <mergeCell ref="O5:P5"/>
    <mergeCell ref="A5:A6"/>
    <mergeCell ref="B5:B6"/>
    <mergeCell ref="C5:D5"/>
    <mergeCell ref="E5:F5"/>
    <mergeCell ref="G5:H5"/>
  </mergeCells>
  <printOptions horizontalCentered="1"/>
  <pageMargins left="0" right="0" top="0" bottom="0" header="0" footer="0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2"/>
  <sheetViews>
    <sheetView view="pageBreakPreview" zoomScaleNormal="100" zoomScaleSheetLayoutView="100" workbookViewId="0">
      <pane xSplit="2" ySplit="6" topLeftCell="C7" activePane="bottomRight" state="frozen"/>
      <selection activeCell="X11" sqref="X11"/>
      <selection pane="topRight" activeCell="X11" sqref="X11"/>
      <selection pane="bottomLeft" activeCell="X11" sqref="X11"/>
      <selection pane="bottomRight" activeCell="A2" sqref="A2:M2"/>
    </sheetView>
  </sheetViews>
  <sheetFormatPr defaultColWidth="9.1640625" defaultRowHeight="18" customHeight="1"/>
  <cols>
    <col min="1" max="1" width="11.1640625" style="330" customWidth="1"/>
    <col min="2" max="2" width="27.6640625" style="330" customWidth="1"/>
    <col min="3" max="11" width="19.5" style="330" bestFit="1" customWidth="1"/>
    <col min="12" max="13" width="18.5" style="330" bestFit="1" customWidth="1"/>
    <col min="14" max="16384" width="9.1640625" style="330"/>
  </cols>
  <sheetData>
    <row r="2" spans="1:24" s="332" customFormat="1" ht="18.75" customHeight="1">
      <c r="A2" s="447" t="s">
        <v>56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</row>
    <row r="3" spans="1:24" s="332" customFormat="1" ht="18.75" customHeight="1">
      <c r="A3" s="447" t="s">
        <v>199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</row>
    <row r="4" spans="1:24" s="332" customFormat="1" ht="18.75" customHeight="1">
      <c r="A4" s="447" t="s">
        <v>171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</row>
    <row r="5" spans="1:24" s="332" customFormat="1" ht="18.75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</row>
    <row r="6" spans="1:24" s="333" customFormat="1" ht="30" customHeight="1">
      <c r="A6" s="285" t="s">
        <v>121</v>
      </c>
      <c r="B6" s="286" t="s">
        <v>84</v>
      </c>
      <c r="C6" s="285">
        <v>2010</v>
      </c>
      <c r="D6" s="299">
        <v>2011</v>
      </c>
      <c r="E6" s="299">
        <v>2012</v>
      </c>
      <c r="F6" s="299">
        <v>2013</v>
      </c>
      <c r="G6" s="299">
        <v>2014</v>
      </c>
      <c r="H6" s="299">
        <v>2015</v>
      </c>
      <c r="I6" s="299">
        <v>2016</v>
      </c>
      <c r="J6" s="299">
        <v>2017</v>
      </c>
      <c r="K6" s="285">
        <v>2018</v>
      </c>
      <c r="L6" s="285" t="s">
        <v>273</v>
      </c>
      <c r="M6" s="285" t="s">
        <v>274</v>
      </c>
    </row>
    <row r="7" spans="1:24" s="333" customFormat="1" ht="18.75" customHeight="1">
      <c r="A7" s="287">
        <v>1</v>
      </c>
      <c r="B7" s="359" t="s">
        <v>136</v>
      </c>
      <c r="C7" s="288">
        <v>238592860</v>
      </c>
      <c r="D7" s="288">
        <v>307540695</v>
      </c>
      <c r="E7" s="288">
        <v>468219283</v>
      </c>
      <c r="F7" s="288">
        <v>513289813</v>
      </c>
      <c r="G7" s="288">
        <v>991788870</v>
      </c>
      <c r="H7" s="288">
        <v>1106502311</v>
      </c>
      <c r="I7" s="288">
        <v>1256164978</v>
      </c>
      <c r="J7" s="288">
        <v>1100848666</v>
      </c>
      <c r="K7" s="289">
        <v>1167740732</v>
      </c>
      <c r="L7" s="360">
        <v>1279905273</v>
      </c>
      <c r="M7" s="360">
        <v>1267018968</v>
      </c>
    </row>
    <row r="8" spans="1:24" s="333" customFormat="1" ht="18.75" customHeight="1">
      <c r="A8" s="287">
        <v>2</v>
      </c>
      <c r="B8" s="359" t="s">
        <v>238</v>
      </c>
      <c r="C8" s="289">
        <v>1012755012</v>
      </c>
      <c r="D8" s="289">
        <v>820242864</v>
      </c>
      <c r="E8" s="289">
        <v>490748567</v>
      </c>
      <c r="F8" s="289">
        <v>427661630</v>
      </c>
      <c r="G8" s="289">
        <v>552553887</v>
      </c>
      <c r="H8" s="289">
        <v>613348884</v>
      </c>
      <c r="I8" s="289">
        <v>496080270</v>
      </c>
      <c r="J8" s="289">
        <v>454019861</v>
      </c>
      <c r="K8" s="289">
        <v>431806152</v>
      </c>
      <c r="L8" s="283">
        <v>814861031</v>
      </c>
      <c r="M8" s="361">
        <v>918450926</v>
      </c>
    </row>
    <row r="9" spans="1:24" s="333" customFormat="1" ht="18.75" customHeight="1">
      <c r="A9" s="287">
        <v>3</v>
      </c>
      <c r="B9" s="359" t="s">
        <v>137</v>
      </c>
      <c r="C9" s="289">
        <v>559203056</v>
      </c>
      <c r="D9" s="289">
        <v>479209248</v>
      </c>
      <c r="E9" s="289">
        <v>416835119</v>
      </c>
      <c r="F9" s="289">
        <v>310538845</v>
      </c>
      <c r="G9" s="289">
        <v>421876275</v>
      </c>
      <c r="H9" s="289">
        <v>545168050</v>
      </c>
      <c r="I9" s="289">
        <v>661039906</v>
      </c>
      <c r="J9" s="289">
        <v>655152812</v>
      </c>
      <c r="K9" s="289">
        <v>587808327</v>
      </c>
      <c r="L9" s="283">
        <v>720608575</v>
      </c>
      <c r="M9" s="361">
        <v>603419642</v>
      </c>
    </row>
    <row r="10" spans="1:24" s="333" customFormat="1" ht="18.75" customHeight="1">
      <c r="A10" s="287">
        <v>4</v>
      </c>
      <c r="B10" s="359" t="s">
        <v>239</v>
      </c>
      <c r="C10" s="289">
        <v>444788628</v>
      </c>
      <c r="D10" s="289">
        <v>440061485</v>
      </c>
      <c r="E10" s="289">
        <v>386540565</v>
      </c>
      <c r="F10" s="289">
        <v>381375084</v>
      </c>
      <c r="G10" s="289">
        <v>401437466</v>
      </c>
      <c r="H10" s="289">
        <v>379986675</v>
      </c>
      <c r="I10" s="289">
        <v>384521895</v>
      </c>
      <c r="J10" s="289">
        <v>189879143</v>
      </c>
      <c r="K10" s="289">
        <v>219879691</v>
      </c>
      <c r="L10" s="289">
        <v>439736674</v>
      </c>
      <c r="M10" s="289">
        <v>491230814</v>
      </c>
    </row>
    <row r="11" spans="1:24" s="333" customFormat="1" ht="18.75" customHeight="1">
      <c r="A11" s="287">
        <v>5</v>
      </c>
      <c r="B11" s="359" t="s">
        <v>170</v>
      </c>
      <c r="C11" s="289">
        <v>262543645</v>
      </c>
      <c r="D11" s="289">
        <v>319192919</v>
      </c>
      <c r="E11" s="289">
        <v>376879412</v>
      </c>
      <c r="F11" s="289">
        <v>329284826</v>
      </c>
      <c r="G11" s="289">
        <v>360422650</v>
      </c>
      <c r="H11" s="289">
        <v>432506211</v>
      </c>
      <c r="I11" s="289">
        <v>393510208</v>
      </c>
      <c r="J11" s="289">
        <v>378845065</v>
      </c>
      <c r="K11" s="289">
        <v>427482663</v>
      </c>
      <c r="L11" s="283">
        <v>495007352</v>
      </c>
      <c r="M11" s="361">
        <v>434675829</v>
      </c>
    </row>
    <row r="12" spans="1:24" s="333" customFormat="1" ht="18.75" customHeight="1">
      <c r="A12" s="287">
        <v>6</v>
      </c>
      <c r="B12" s="359" t="s">
        <v>172</v>
      </c>
      <c r="C12" s="289">
        <v>21754932</v>
      </c>
      <c r="D12" s="289">
        <v>41071213</v>
      </c>
      <c r="E12" s="289">
        <v>18500091</v>
      </c>
      <c r="F12" s="289">
        <v>56162751</v>
      </c>
      <c r="G12" s="289">
        <v>14767910</v>
      </c>
      <c r="H12" s="289">
        <v>17397127</v>
      </c>
      <c r="I12" s="289">
        <v>35794150</v>
      </c>
      <c r="J12" s="289">
        <v>76251588</v>
      </c>
      <c r="K12" s="289">
        <v>143123884</v>
      </c>
      <c r="L12" s="283">
        <v>257764440</v>
      </c>
      <c r="M12" s="361">
        <v>288295248</v>
      </c>
    </row>
    <row r="13" spans="1:24" s="333" customFormat="1" ht="18.75" customHeight="1">
      <c r="A13" s="287">
        <v>7</v>
      </c>
      <c r="B13" s="359" t="s">
        <v>162</v>
      </c>
      <c r="C13" s="289">
        <v>120449017</v>
      </c>
      <c r="D13" s="289">
        <v>137673169</v>
      </c>
      <c r="E13" s="289">
        <v>111426673</v>
      </c>
      <c r="F13" s="289">
        <v>106508295</v>
      </c>
      <c r="G13" s="289">
        <v>130073303</v>
      </c>
      <c r="H13" s="289">
        <v>129136644</v>
      </c>
      <c r="I13" s="289">
        <v>159077621</v>
      </c>
      <c r="J13" s="289">
        <v>226765444</v>
      </c>
      <c r="K13" s="289">
        <v>232701051</v>
      </c>
      <c r="L13" s="283">
        <v>243536363</v>
      </c>
      <c r="M13" s="361">
        <v>250766520</v>
      </c>
    </row>
    <row r="14" spans="1:24" s="333" customFormat="1" ht="18.75" customHeight="1">
      <c r="A14" s="287">
        <v>8</v>
      </c>
      <c r="B14" s="359" t="s">
        <v>40</v>
      </c>
      <c r="C14" s="289">
        <v>177835136</v>
      </c>
      <c r="D14" s="289">
        <v>247343078</v>
      </c>
      <c r="E14" s="289">
        <v>237712137</v>
      </c>
      <c r="F14" s="289">
        <v>248342601</v>
      </c>
      <c r="G14" s="289">
        <v>429460082</v>
      </c>
      <c r="H14" s="289">
        <v>211977234</v>
      </c>
      <c r="I14" s="289">
        <v>472977100</v>
      </c>
      <c r="J14" s="289">
        <v>809758632</v>
      </c>
      <c r="K14" s="289">
        <v>789051968</v>
      </c>
      <c r="L14" s="283">
        <v>399753202</v>
      </c>
      <c r="M14" s="361">
        <v>231539008</v>
      </c>
    </row>
    <row r="15" spans="1:24" s="333" customFormat="1" ht="18.75" customHeight="1">
      <c r="A15" s="287">
        <v>9</v>
      </c>
      <c r="B15" s="359" t="s">
        <v>138</v>
      </c>
      <c r="C15" s="289">
        <v>159960163</v>
      </c>
      <c r="D15" s="289">
        <v>153022217</v>
      </c>
      <c r="E15" s="289">
        <v>84674829</v>
      </c>
      <c r="F15" s="289">
        <v>143480433</v>
      </c>
      <c r="G15" s="289">
        <v>153903154</v>
      </c>
      <c r="H15" s="289">
        <v>193173039</v>
      </c>
      <c r="I15" s="289">
        <v>215959593</v>
      </c>
      <c r="J15" s="289">
        <v>183727499</v>
      </c>
      <c r="K15" s="289">
        <v>152543162</v>
      </c>
      <c r="L15" s="283">
        <v>195262856</v>
      </c>
      <c r="M15" s="361">
        <v>208706158</v>
      </c>
    </row>
    <row r="16" spans="1:24" ht="18.75" customHeight="1">
      <c r="A16" s="287">
        <v>10</v>
      </c>
      <c r="B16" s="359" t="s">
        <v>163</v>
      </c>
      <c r="C16" s="289">
        <v>78322014</v>
      </c>
      <c r="D16" s="289">
        <v>95336888</v>
      </c>
      <c r="E16" s="289">
        <v>85388586</v>
      </c>
      <c r="F16" s="289">
        <v>115140073</v>
      </c>
      <c r="G16" s="289">
        <v>119442770</v>
      </c>
      <c r="H16" s="289">
        <v>109741722</v>
      </c>
      <c r="I16" s="289">
        <v>154042378</v>
      </c>
      <c r="J16" s="289">
        <v>162722916</v>
      </c>
      <c r="K16" s="289">
        <v>149514861</v>
      </c>
      <c r="L16" s="283">
        <v>188638536</v>
      </c>
      <c r="M16" s="361">
        <v>190316438</v>
      </c>
    </row>
    <row r="17" spans="1:13" ht="18.75" customHeight="1">
      <c r="A17" s="287">
        <v>11</v>
      </c>
      <c r="B17" s="359" t="s">
        <v>240</v>
      </c>
      <c r="C17" s="289">
        <v>66516413</v>
      </c>
      <c r="D17" s="289">
        <v>79227703</v>
      </c>
      <c r="E17" s="289">
        <v>83287065</v>
      </c>
      <c r="F17" s="289">
        <v>67643043</v>
      </c>
      <c r="G17" s="289">
        <v>84473789</v>
      </c>
      <c r="H17" s="289">
        <v>92357382</v>
      </c>
      <c r="I17" s="289">
        <v>162036952</v>
      </c>
      <c r="J17" s="289">
        <v>164685701</v>
      </c>
      <c r="K17" s="289">
        <v>157870239</v>
      </c>
      <c r="L17" s="283">
        <v>153066223</v>
      </c>
      <c r="M17" s="361">
        <v>158802867</v>
      </c>
    </row>
    <row r="18" spans="1:13" ht="18.75" customHeight="1">
      <c r="A18" s="287">
        <v>12</v>
      </c>
      <c r="B18" s="359" t="s">
        <v>139</v>
      </c>
      <c r="C18" s="289">
        <v>32640116</v>
      </c>
      <c r="D18" s="289">
        <v>20567405</v>
      </c>
      <c r="E18" s="289">
        <v>26742300</v>
      </c>
      <c r="F18" s="289">
        <v>46633765</v>
      </c>
      <c r="G18" s="289">
        <v>86515264</v>
      </c>
      <c r="H18" s="289">
        <v>196681700</v>
      </c>
      <c r="I18" s="289">
        <v>193598172</v>
      </c>
      <c r="J18" s="289">
        <v>98880733</v>
      </c>
      <c r="K18" s="289">
        <v>82932594</v>
      </c>
      <c r="L18" s="283">
        <v>161084991</v>
      </c>
      <c r="M18" s="361">
        <v>147392640</v>
      </c>
    </row>
    <row r="19" spans="1:13" s="333" customFormat="1" ht="18.75" customHeight="1">
      <c r="A19" s="287">
        <v>13</v>
      </c>
      <c r="B19" s="359" t="s">
        <v>161</v>
      </c>
      <c r="C19" s="289">
        <v>227755376</v>
      </c>
      <c r="D19" s="289">
        <v>209995991</v>
      </c>
      <c r="E19" s="289">
        <v>148643204</v>
      </c>
      <c r="F19" s="289">
        <v>135182728</v>
      </c>
      <c r="G19" s="289">
        <v>159527779</v>
      </c>
      <c r="H19" s="289">
        <v>163141329</v>
      </c>
      <c r="I19" s="289">
        <v>191098776</v>
      </c>
      <c r="J19" s="289">
        <v>173516174</v>
      </c>
      <c r="K19" s="289">
        <v>163920868</v>
      </c>
      <c r="L19" s="283">
        <v>210640382</v>
      </c>
      <c r="M19" s="361">
        <v>119407620</v>
      </c>
    </row>
    <row r="20" spans="1:13" ht="18.75" customHeight="1">
      <c r="A20" s="287">
        <v>14</v>
      </c>
      <c r="B20" s="359" t="s">
        <v>198</v>
      </c>
      <c r="C20" s="289">
        <v>39544999</v>
      </c>
      <c r="D20" s="289">
        <v>57427744</v>
      </c>
      <c r="E20" s="289">
        <v>69963969</v>
      </c>
      <c r="F20" s="289">
        <v>82506126</v>
      </c>
      <c r="G20" s="289">
        <v>124300217</v>
      </c>
      <c r="H20" s="289">
        <v>128974023</v>
      </c>
      <c r="I20" s="289">
        <v>128213404</v>
      </c>
      <c r="J20" s="289">
        <v>139753946</v>
      </c>
      <c r="K20" s="289">
        <v>94970476</v>
      </c>
      <c r="L20" s="283">
        <v>130018864</v>
      </c>
      <c r="M20" s="361">
        <v>112504874</v>
      </c>
    </row>
    <row r="21" spans="1:13" ht="18.75" customHeight="1">
      <c r="A21" s="287">
        <v>15</v>
      </c>
      <c r="B21" s="359" t="s">
        <v>174</v>
      </c>
      <c r="C21" s="289">
        <v>21091631</v>
      </c>
      <c r="D21" s="289">
        <v>28006213</v>
      </c>
      <c r="E21" s="289">
        <v>21748792</v>
      </c>
      <c r="F21" s="289">
        <v>28205559</v>
      </c>
      <c r="G21" s="289">
        <v>31719839</v>
      </c>
      <c r="H21" s="289">
        <v>31209021</v>
      </c>
      <c r="I21" s="289">
        <v>39955118</v>
      </c>
      <c r="J21" s="289">
        <v>80799600</v>
      </c>
      <c r="K21" s="289">
        <v>77395079</v>
      </c>
      <c r="L21" s="283">
        <v>85168767</v>
      </c>
      <c r="M21" s="361">
        <v>88415299</v>
      </c>
    </row>
    <row r="22" spans="1:13" ht="18.75" customHeight="1">
      <c r="A22" s="287">
        <v>16</v>
      </c>
      <c r="B22" s="359" t="s">
        <v>165</v>
      </c>
      <c r="C22" s="289">
        <v>72509255</v>
      </c>
      <c r="D22" s="289">
        <v>82249949</v>
      </c>
      <c r="E22" s="289">
        <v>77567132</v>
      </c>
      <c r="F22" s="289">
        <v>65751516</v>
      </c>
      <c r="G22" s="289">
        <v>58359306</v>
      </c>
      <c r="H22" s="289">
        <v>71572798</v>
      </c>
      <c r="I22" s="289">
        <v>99522314</v>
      </c>
      <c r="J22" s="289">
        <v>75568993</v>
      </c>
      <c r="K22" s="289">
        <v>83843759</v>
      </c>
      <c r="L22" s="283">
        <v>101944376</v>
      </c>
      <c r="M22" s="361">
        <v>86479230</v>
      </c>
    </row>
    <row r="23" spans="1:13" ht="18.75" customHeight="1">
      <c r="A23" s="287">
        <v>17</v>
      </c>
      <c r="B23" s="359" t="s">
        <v>140</v>
      </c>
      <c r="C23" s="289">
        <v>105490680</v>
      </c>
      <c r="D23" s="289">
        <v>105718382</v>
      </c>
      <c r="E23" s="289">
        <v>47857432</v>
      </c>
      <c r="F23" s="289">
        <v>54784687</v>
      </c>
      <c r="G23" s="289">
        <v>176970014</v>
      </c>
      <c r="H23" s="289">
        <v>112408416</v>
      </c>
      <c r="I23" s="289">
        <v>138757441</v>
      </c>
      <c r="J23" s="289">
        <v>60555423</v>
      </c>
      <c r="K23" s="289">
        <v>40954475</v>
      </c>
      <c r="L23" s="283">
        <v>103189243</v>
      </c>
      <c r="M23" s="361">
        <v>80886963</v>
      </c>
    </row>
    <row r="24" spans="1:13" ht="18.75" customHeight="1">
      <c r="A24" s="287">
        <v>18</v>
      </c>
      <c r="B24" s="362" t="s">
        <v>141</v>
      </c>
      <c r="C24" s="289">
        <v>85343409</v>
      </c>
      <c r="D24" s="289">
        <v>62153558</v>
      </c>
      <c r="E24" s="289">
        <v>45695690</v>
      </c>
      <c r="F24" s="289">
        <v>46940959</v>
      </c>
      <c r="G24" s="289">
        <v>54553351</v>
      </c>
      <c r="H24" s="289">
        <v>52369202</v>
      </c>
      <c r="I24" s="289">
        <v>69875668</v>
      </c>
      <c r="J24" s="289">
        <v>38785609</v>
      </c>
      <c r="K24" s="289">
        <v>39188859</v>
      </c>
      <c r="L24" s="283">
        <v>46205224</v>
      </c>
      <c r="M24" s="361">
        <v>49846727</v>
      </c>
    </row>
    <row r="25" spans="1:13" ht="18.75" customHeight="1">
      <c r="A25" s="287">
        <v>19</v>
      </c>
      <c r="B25" s="359" t="s">
        <v>241</v>
      </c>
      <c r="C25" s="289">
        <v>22943923</v>
      </c>
      <c r="D25" s="289">
        <v>23438875</v>
      </c>
      <c r="E25" s="289">
        <v>25507100</v>
      </c>
      <c r="F25" s="289">
        <v>28656177</v>
      </c>
      <c r="G25" s="289">
        <v>29175189</v>
      </c>
      <c r="H25" s="289">
        <v>41706165</v>
      </c>
      <c r="I25" s="289">
        <v>45810394</v>
      </c>
      <c r="J25" s="289">
        <v>48927790</v>
      </c>
      <c r="K25" s="289">
        <v>50701901</v>
      </c>
      <c r="L25" s="283">
        <v>63166182</v>
      </c>
      <c r="M25" s="361">
        <v>49170387</v>
      </c>
    </row>
    <row r="26" spans="1:13" ht="18.75" customHeight="1">
      <c r="A26" s="287">
        <v>20</v>
      </c>
      <c r="B26" s="330" t="s">
        <v>37</v>
      </c>
      <c r="C26" s="283">
        <v>22836410</v>
      </c>
      <c r="D26" s="283">
        <v>20465567</v>
      </c>
      <c r="E26" s="283">
        <v>20512743</v>
      </c>
      <c r="F26" s="283">
        <v>11928235</v>
      </c>
      <c r="G26" s="283">
        <v>11252878</v>
      </c>
      <c r="H26" s="283">
        <v>15666750</v>
      </c>
      <c r="I26" s="283">
        <v>19901031</v>
      </c>
      <c r="J26" s="283">
        <v>24885987</v>
      </c>
      <c r="K26" s="283">
        <v>35687534</v>
      </c>
      <c r="L26" s="283">
        <v>47546540</v>
      </c>
      <c r="M26" s="338">
        <v>44446241</v>
      </c>
    </row>
    <row r="27" spans="1:13" ht="18.75" customHeight="1">
      <c r="A27" s="443" t="s">
        <v>33</v>
      </c>
      <c r="B27" s="444"/>
      <c r="C27" s="290">
        <v>416588665</v>
      </c>
      <c r="D27" s="291">
        <v>485489875</v>
      </c>
      <c r="E27" s="291">
        <v>445770109</v>
      </c>
      <c r="F27" s="291">
        <v>425133865</v>
      </c>
      <c r="G27" s="291">
        <v>403247171</v>
      </c>
      <c r="H27" s="291">
        <v>384414736</v>
      </c>
      <c r="I27" s="291">
        <v>418117434</v>
      </c>
      <c r="J27" s="291">
        <v>422347228</v>
      </c>
      <c r="K27" s="283">
        <v>422089378</v>
      </c>
      <c r="L27" s="363">
        <v>461270285</v>
      </c>
      <c r="M27" s="363">
        <v>407343480</v>
      </c>
    </row>
    <row r="28" spans="1:13" s="333" customFormat="1" ht="18.75" customHeight="1">
      <c r="A28" s="445" t="s">
        <v>14</v>
      </c>
      <c r="B28" s="446"/>
      <c r="C28" s="292">
        <v>4189465340</v>
      </c>
      <c r="D28" s="292">
        <v>4215435038</v>
      </c>
      <c r="E28" s="292">
        <v>3690220798</v>
      </c>
      <c r="F28" s="292">
        <v>3625151011</v>
      </c>
      <c r="G28" s="292">
        <v>4795821164</v>
      </c>
      <c r="H28" s="292">
        <v>5029439419</v>
      </c>
      <c r="I28" s="292">
        <v>5736054803</v>
      </c>
      <c r="J28" s="284">
        <v>5566678810</v>
      </c>
      <c r="K28" s="284">
        <v>5551207653</v>
      </c>
      <c r="L28" s="284">
        <v>6598375379</v>
      </c>
      <c r="M28" s="284">
        <f>SUM(M7:M27)</f>
        <v>6229115879</v>
      </c>
    </row>
    <row r="29" spans="1:13" s="347" customFormat="1" ht="18.75" customHeight="1">
      <c r="A29" s="79" t="s">
        <v>166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5"/>
    </row>
    <row r="30" spans="1:13" s="347" customFormat="1" ht="18.75" customHeight="1">
      <c r="A30" s="116" t="s">
        <v>19</v>
      </c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5"/>
    </row>
    <row r="31" spans="1:13" s="347" customFormat="1" ht="18.75" customHeight="1">
      <c r="A31" s="244" t="s">
        <v>275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5"/>
    </row>
    <row r="32" spans="1:13" ht="18" customHeight="1">
      <c r="A32" s="245" t="s">
        <v>277</v>
      </c>
    </row>
  </sheetData>
  <mergeCells count="5">
    <mergeCell ref="A27:B27"/>
    <mergeCell ref="A28:B28"/>
    <mergeCell ref="A4:M4"/>
    <mergeCell ref="A3:M3"/>
    <mergeCell ref="A2:M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2"/>
  <sheetViews>
    <sheetView view="pageBreakPreview" zoomScaleNormal="100" zoomScaleSheetLayoutView="100" workbookViewId="0">
      <pane xSplit="2" ySplit="6" topLeftCell="I7" activePane="bottomRight" state="frozen"/>
      <selection activeCell="X11" sqref="X11"/>
      <selection pane="topRight" activeCell="X11" sqref="X11"/>
      <selection pane="bottomLeft" activeCell="X11" sqref="X11"/>
      <selection pane="bottomRight" activeCell="A2" sqref="A2:X2"/>
    </sheetView>
  </sheetViews>
  <sheetFormatPr defaultColWidth="9.1640625" defaultRowHeight="18" customHeight="1"/>
  <cols>
    <col min="1" max="1" width="10.1640625" style="330" customWidth="1"/>
    <col min="2" max="2" width="26" style="330" customWidth="1"/>
    <col min="3" max="3" width="16.33203125" style="330" bestFit="1" customWidth="1"/>
    <col min="4" max="4" width="18.83203125" style="330" bestFit="1" customWidth="1"/>
    <col min="5" max="5" width="16.33203125" style="330" bestFit="1" customWidth="1"/>
    <col min="6" max="6" width="18.83203125" style="330" bestFit="1" customWidth="1"/>
    <col min="7" max="7" width="16.33203125" style="330" bestFit="1" customWidth="1"/>
    <col min="8" max="8" width="16.5" style="330" bestFit="1" customWidth="1"/>
    <col min="9" max="9" width="15" style="330" bestFit="1" customWidth="1"/>
    <col min="10" max="10" width="18.83203125" style="330" bestFit="1" customWidth="1"/>
    <col min="11" max="11" width="16.33203125" style="330" bestFit="1" customWidth="1"/>
    <col min="12" max="12" width="18.83203125" style="330" bestFit="1" customWidth="1"/>
    <col min="13" max="13" width="12.1640625" style="330" bestFit="1" customWidth="1"/>
    <col min="14" max="14" width="18.5" style="330" bestFit="1" customWidth="1"/>
    <col min="15" max="15" width="11.6640625" style="330" bestFit="1" customWidth="1"/>
    <col min="16" max="16" width="18.5" style="330" bestFit="1" customWidth="1"/>
    <col min="17" max="17" width="11.6640625" style="330" bestFit="1" customWidth="1"/>
    <col min="18" max="18" width="17.6640625" style="330" bestFit="1" customWidth="1"/>
    <col min="19" max="19" width="11.6640625" style="330" bestFit="1" customWidth="1"/>
    <col min="20" max="20" width="17.6640625" style="330" bestFit="1" customWidth="1"/>
    <col min="21" max="21" width="11.6640625" style="330" bestFit="1" customWidth="1"/>
    <col min="22" max="22" width="17.1640625" style="330" customWidth="1"/>
    <col min="23" max="23" width="11.6640625" style="330" bestFit="1" customWidth="1"/>
    <col min="24" max="24" width="17.33203125" style="330" customWidth="1"/>
    <col min="25" max="16384" width="9.1640625" style="330"/>
  </cols>
  <sheetData>
    <row r="2" spans="1:24" s="332" customFormat="1" ht="18.75" customHeight="1">
      <c r="A2" s="447" t="s">
        <v>57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</row>
    <row r="3" spans="1:24" s="332" customFormat="1" ht="18.75" customHeight="1">
      <c r="A3" s="447" t="s">
        <v>200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</row>
    <row r="4" spans="1:24" s="332" customFormat="1" ht="18.7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</row>
    <row r="5" spans="1:24" s="333" customFormat="1" ht="18.75" customHeight="1">
      <c r="A5" s="451" t="s">
        <v>121</v>
      </c>
      <c r="B5" s="453" t="s">
        <v>84</v>
      </c>
      <c r="C5" s="445">
        <v>2010</v>
      </c>
      <c r="D5" s="446"/>
      <c r="E5" s="445">
        <v>2011</v>
      </c>
      <c r="F5" s="446"/>
      <c r="G5" s="445">
        <v>2012</v>
      </c>
      <c r="H5" s="446"/>
      <c r="I5" s="445">
        <v>2013</v>
      </c>
      <c r="J5" s="446"/>
      <c r="K5" s="445">
        <v>2014</v>
      </c>
      <c r="L5" s="446"/>
      <c r="M5" s="445">
        <v>2015</v>
      </c>
      <c r="N5" s="446"/>
      <c r="O5" s="445">
        <v>2016</v>
      </c>
      <c r="P5" s="446"/>
      <c r="Q5" s="445">
        <v>2017</v>
      </c>
      <c r="R5" s="446"/>
      <c r="S5" s="445">
        <v>2018</v>
      </c>
      <c r="T5" s="446"/>
      <c r="U5" s="445" t="s">
        <v>273</v>
      </c>
      <c r="V5" s="446"/>
      <c r="W5" s="445" t="s">
        <v>274</v>
      </c>
      <c r="X5" s="446"/>
    </row>
    <row r="6" spans="1:24" s="333" customFormat="1" ht="34.5" customHeight="1">
      <c r="A6" s="452"/>
      <c r="B6" s="454"/>
      <c r="C6" s="334" t="s">
        <v>122</v>
      </c>
      <c r="D6" s="334" t="s">
        <v>123</v>
      </c>
      <c r="E6" s="334" t="s">
        <v>122</v>
      </c>
      <c r="F6" s="334" t="s">
        <v>123</v>
      </c>
      <c r="G6" s="334" t="s">
        <v>122</v>
      </c>
      <c r="H6" s="334" t="s">
        <v>123</v>
      </c>
      <c r="I6" s="334" t="s">
        <v>122</v>
      </c>
      <c r="J6" s="334" t="s">
        <v>123</v>
      </c>
      <c r="K6" s="334" t="s">
        <v>122</v>
      </c>
      <c r="L6" s="334" t="s">
        <v>123</v>
      </c>
      <c r="M6" s="334" t="s">
        <v>122</v>
      </c>
      <c r="N6" s="334" t="s">
        <v>123</v>
      </c>
      <c r="O6" s="334" t="s">
        <v>122</v>
      </c>
      <c r="P6" s="334" t="s">
        <v>123</v>
      </c>
      <c r="Q6" s="334" t="s">
        <v>122</v>
      </c>
      <c r="R6" s="334" t="s">
        <v>123</v>
      </c>
      <c r="S6" s="334" t="s">
        <v>122</v>
      </c>
      <c r="T6" s="334" t="s">
        <v>123</v>
      </c>
      <c r="U6" s="334" t="s">
        <v>122</v>
      </c>
      <c r="V6" s="334" t="s">
        <v>123</v>
      </c>
      <c r="W6" s="334" t="s">
        <v>122</v>
      </c>
      <c r="X6" s="334" t="s">
        <v>123</v>
      </c>
    </row>
    <row r="7" spans="1:24" s="333" customFormat="1" ht="18.75" customHeight="1">
      <c r="A7" s="287">
        <v>1</v>
      </c>
      <c r="B7" s="335" t="s">
        <v>238</v>
      </c>
      <c r="C7" s="336">
        <v>36764.838000000003</v>
      </c>
      <c r="D7" s="336">
        <v>748922689</v>
      </c>
      <c r="E7" s="338">
        <v>37448.339999999997</v>
      </c>
      <c r="F7" s="338">
        <v>378610466</v>
      </c>
      <c r="G7" s="338">
        <v>12816.214</v>
      </c>
      <c r="H7" s="338">
        <v>140952522</v>
      </c>
      <c r="I7" s="338">
        <v>18495.591</v>
      </c>
      <c r="J7" s="338">
        <v>243507817</v>
      </c>
      <c r="K7" s="338">
        <v>21685.924920000001</v>
      </c>
      <c r="L7" s="338">
        <v>438863962</v>
      </c>
      <c r="M7" s="338">
        <v>20377.0268</v>
      </c>
      <c r="N7" s="338">
        <v>459708979</v>
      </c>
      <c r="O7" s="338">
        <v>11415.04</v>
      </c>
      <c r="P7" s="338">
        <v>269696412</v>
      </c>
      <c r="Q7" s="336">
        <v>14742.68</v>
      </c>
      <c r="R7" s="336">
        <v>310436036</v>
      </c>
      <c r="S7" s="336">
        <v>16100.3524</v>
      </c>
      <c r="T7" s="336">
        <v>314935809</v>
      </c>
      <c r="U7" s="336">
        <v>30971.360000000001</v>
      </c>
      <c r="V7" s="336">
        <v>661835433</v>
      </c>
      <c r="W7" s="336">
        <v>31801.08</v>
      </c>
      <c r="X7" s="336">
        <v>739441997</v>
      </c>
    </row>
    <row r="8" spans="1:24" s="333" customFormat="1" ht="18.75" customHeight="1">
      <c r="A8" s="287">
        <v>2</v>
      </c>
      <c r="B8" s="335" t="s">
        <v>239</v>
      </c>
      <c r="C8" s="338">
        <v>20381.991000000002</v>
      </c>
      <c r="D8" s="338">
        <v>364798976</v>
      </c>
      <c r="E8" s="338">
        <v>27929.790280000001</v>
      </c>
      <c r="F8" s="338">
        <v>336397915</v>
      </c>
      <c r="G8" s="338">
        <v>31820.558579999997</v>
      </c>
      <c r="H8" s="338">
        <v>308265361</v>
      </c>
      <c r="I8" s="338">
        <v>25049.719379999995</v>
      </c>
      <c r="J8" s="338">
        <v>271213454</v>
      </c>
      <c r="K8" s="338">
        <v>18101.142159999999</v>
      </c>
      <c r="L8" s="338">
        <v>361355024</v>
      </c>
      <c r="M8" s="338">
        <v>13680.6744</v>
      </c>
      <c r="N8" s="338">
        <v>301792771</v>
      </c>
      <c r="O8" s="338">
        <v>12312.607999999997</v>
      </c>
      <c r="P8" s="338">
        <v>296522324</v>
      </c>
      <c r="Q8" s="338">
        <v>7242.6719999999996</v>
      </c>
      <c r="R8" s="338">
        <v>143350921</v>
      </c>
      <c r="S8" s="338">
        <v>9149.6280000000006</v>
      </c>
      <c r="T8" s="338">
        <v>193526923</v>
      </c>
      <c r="U8" s="338">
        <v>17110.951000000001</v>
      </c>
      <c r="V8" s="338">
        <v>387648944</v>
      </c>
      <c r="W8" s="338">
        <v>19278.394999999997</v>
      </c>
      <c r="X8" s="338">
        <v>449786370</v>
      </c>
    </row>
    <row r="9" spans="1:24" s="333" customFormat="1" ht="18.75" customHeight="1">
      <c r="A9" s="287">
        <v>3</v>
      </c>
      <c r="B9" s="335" t="s">
        <v>137</v>
      </c>
      <c r="C9" s="338">
        <v>11562.598599999999</v>
      </c>
      <c r="D9" s="338">
        <v>226225965</v>
      </c>
      <c r="E9" s="338">
        <v>10960.1947</v>
      </c>
      <c r="F9" s="338">
        <v>148515287</v>
      </c>
      <c r="G9" s="338">
        <v>13512.358970000001</v>
      </c>
      <c r="H9" s="338">
        <v>128446327</v>
      </c>
      <c r="I9" s="338">
        <v>11719.084999999999</v>
      </c>
      <c r="J9" s="338">
        <v>142561678</v>
      </c>
      <c r="K9" s="338">
        <v>12662.574000000001</v>
      </c>
      <c r="L9" s="338">
        <v>279605841</v>
      </c>
      <c r="M9" s="338">
        <v>11598.686380000001</v>
      </c>
      <c r="N9" s="338">
        <v>330216458</v>
      </c>
      <c r="O9" s="338">
        <v>13655.316000000001</v>
      </c>
      <c r="P9" s="338">
        <v>397399953</v>
      </c>
      <c r="Q9" s="338">
        <v>15540.094999999999</v>
      </c>
      <c r="R9" s="338">
        <v>361443955</v>
      </c>
      <c r="S9" s="338">
        <v>15698.175999999999</v>
      </c>
      <c r="T9" s="338">
        <v>318273878</v>
      </c>
      <c r="U9" s="338">
        <v>16945.156999999999</v>
      </c>
      <c r="V9" s="338">
        <v>386870675</v>
      </c>
      <c r="W9" s="338">
        <v>14031.752</v>
      </c>
      <c r="X9" s="338">
        <v>337730019</v>
      </c>
    </row>
    <row r="10" spans="1:24" s="333" customFormat="1" ht="18.75" customHeight="1">
      <c r="A10" s="287">
        <v>4</v>
      </c>
      <c r="B10" s="335" t="s">
        <v>172</v>
      </c>
      <c r="C10" s="338">
        <v>6056.9971800000003</v>
      </c>
      <c r="D10" s="338">
        <v>110679690</v>
      </c>
      <c r="E10" s="338">
        <v>6951.6707999999999</v>
      </c>
      <c r="F10" s="338">
        <v>92712068</v>
      </c>
      <c r="G10" s="338">
        <v>6988.4767000000002</v>
      </c>
      <c r="H10" s="338">
        <v>61790341</v>
      </c>
      <c r="I10" s="338">
        <v>6465.6487999999999</v>
      </c>
      <c r="J10" s="338">
        <v>70737876</v>
      </c>
      <c r="K10" s="338">
        <v>5348.8180000000002</v>
      </c>
      <c r="L10" s="338">
        <v>109812000</v>
      </c>
      <c r="M10" s="338">
        <v>4008.9848999999999</v>
      </c>
      <c r="N10" s="338">
        <v>94049796</v>
      </c>
      <c r="O10" s="338">
        <v>5485.2979999999998</v>
      </c>
      <c r="P10" s="338">
        <v>124268049</v>
      </c>
      <c r="Q10" s="338">
        <v>4757.7020000000002</v>
      </c>
      <c r="R10" s="338">
        <v>90543945</v>
      </c>
      <c r="S10" s="338">
        <v>8262.15</v>
      </c>
      <c r="T10" s="338">
        <v>100718999</v>
      </c>
      <c r="U10" s="338">
        <v>8371.7999999999993</v>
      </c>
      <c r="V10" s="338">
        <v>185804177</v>
      </c>
      <c r="W10" s="338">
        <v>8605.1479999999992</v>
      </c>
      <c r="X10" s="338">
        <v>202223366</v>
      </c>
    </row>
    <row r="11" spans="1:24" s="333" customFormat="1" ht="18.75" customHeight="1">
      <c r="A11" s="287">
        <v>5</v>
      </c>
      <c r="B11" s="335" t="s">
        <v>139</v>
      </c>
      <c r="C11" s="338">
        <v>3611.4540000000002</v>
      </c>
      <c r="D11" s="338">
        <v>69248845</v>
      </c>
      <c r="E11" s="338">
        <v>4307.0150000000003</v>
      </c>
      <c r="F11" s="338">
        <v>52368041</v>
      </c>
      <c r="G11" s="338">
        <v>1626.2315599999999</v>
      </c>
      <c r="H11" s="338">
        <v>15161730</v>
      </c>
      <c r="I11" s="338">
        <v>5127.0044000000007</v>
      </c>
      <c r="J11" s="338">
        <v>68776979</v>
      </c>
      <c r="K11" s="338">
        <v>4401.2190099999998</v>
      </c>
      <c r="L11" s="338">
        <v>87374989</v>
      </c>
      <c r="M11" s="338">
        <v>6036.0770000000002</v>
      </c>
      <c r="N11" s="338">
        <v>108198275</v>
      </c>
      <c r="O11" s="338">
        <v>6173.5029999999997</v>
      </c>
      <c r="P11" s="338">
        <v>123644490</v>
      </c>
      <c r="Q11" s="338">
        <v>4056.71</v>
      </c>
      <c r="R11" s="338">
        <v>91245597</v>
      </c>
      <c r="S11" s="338">
        <v>3980.384</v>
      </c>
      <c r="T11" s="338">
        <v>73064968</v>
      </c>
      <c r="U11" s="338">
        <v>6971.0749999999998</v>
      </c>
      <c r="V11" s="338">
        <v>151002164</v>
      </c>
      <c r="W11" s="338">
        <v>6083.6</v>
      </c>
      <c r="X11" s="338">
        <v>134678997</v>
      </c>
    </row>
    <row r="12" spans="1:24" s="333" customFormat="1" ht="18.75" customHeight="1">
      <c r="A12" s="287">
        <v>6</v>
      </c>
      <c r="B12" s="335" t="s">
        <v>170</v>
      </c>
      <c r="C12" s="338">
        <v>5849.6380799999997</v>
      </c>
      <c r="D12" s="338">
        <v>109942444</v>
      </c>
      <c r="E12" s="338">
        <v>7112.1265000000003</v>
      </c>
      <c r="F12" s="338">
        <v>95177176</v>
      </c>
      <c r="G12" s="338">
        <v>9691.9840000000004</v>
      </c>
      <c r="H12" s="338">
        <v>87055545</v>
      </c>
      <c r="I12" s="338">
        <v>8872.6239999999998</v>
      </c>
      <c r="J12" s="338">
        <v>112012218</v>
      </c>
      <c r="K12" s="338">
        <v>9757.6164000000008</v>
      </c>
      <c r="L12" s="338">
        <v>154204705</v>
      </c>
      <c r="M12" s="338">
        <v>7496.2298200000005</v>
      </c>
      <c r="N12" s="338">
        <v>182602951</v>
      </c>
      <c r="O12" s="338">
        <v>6220.8680000000004</v>
      </c>
      <c r="P12" s="338">
        <v>162938423</v>
      </c>
      <c r="Q12" s="338">
        <v>6816.1679999999997</v>
      </c>
      <c r="R12" s="338">
        <v>125653916</v>
      </c>
      <c r="S12" s="338">
        <v>5060.8887999999997</v>
      </c>
      <c r="T12" s="338">
        <v>82307622</v>
      </c>
      <c r="U12" s="338">
        <v>4614.5659999999998</v>
      </c>
      <c r="V12" s="338">
        <v>101641771</v>
      </c>
      <c r="W12" s="338">
        <v>6024.4312</v>
      </c>
      <c r="X12" s="338">
        <v>123846624</v>
      </c>
    </row>
    <row r="13" spans="1:24" s="333" customFormat="1" ht="18.75" customHeight="1">
      <c r="A13" s="287">
        <v>7</v>
      </c>
      <c r="B13" s="335" t="s">
        <v>138</v>
      </c>
      <c r="C13" s="338">
        <v>421.6</v>
      </c>
      <c r="D13" s="338">
        <v>7685718</v>
      </c>
      <c r="E13" s="338">
        <v>1139.1579999999999</v>
      </c>
      <c r="F13" s="338">
        <v>8773374</v>
      </c>
      <c r="G13" s="338">
        <v>770.19</v>
      </c>
      <c r="H13" s="338">
        <v>5343346</v>
      </c>
      <c r="I13" s="338">
        <v>666.0071999999999</v>
      </c>
      <c r="J13" s="338">
        <v>7280519</v>
      </c>
      <c r="K13" s="338">
        <v>192.85</v>
      </c>
      <c r="L13" s="338">
        <v>3703255</v>
      </c>
      <c r="M13" s="338">
        <v>786.58799999999997</v>
      </c>
      <c r="N13" s="338">
        <v>7747552</v>
      </c>
      <c r="O13" s="338">
        <v>1131.7360000000001</v>
      </c>
      <c r="P13" s="338">
        <v>27427229</v>
      </c>
      <c r="Q13" s="338">
        <v>3276.578</v>
      </c>
      <c r="R13" s="338">
        <v>67129729</v>
      </c>
      <c r="S13" s="338">
        <v>5694.6719999999996</v>
      </c>
      <c r="T13" s="338">
        <v>114618725</v>
      </c>
      <c r="U13" s="338">
        <v>8973.6290000000008</v>
      </c>
      <c r="V13" s="338">
        <v>111683991</v>
      </c>
      <c r="W13" s="338">
        <v>5244.6459999999997</v>
      </c>
      <c r="X13" s="338">
        <v>125978525</v>
      </c>
    </row>
    <row r="14" spans="1:24" s="333" customFormat="1" ht="18.75" customHeight="1">
      <c r="A14" s="287">
        <v>8</v>
      </c>
      <c r="B14" s="335" t="s">
        <v>136</v>
      </c>
      <c r="C14" s="338">
        <v>3194.7302100000002</v>
      </c>
      <c r="D14" s="338">
        <v>49941608</v>
      </c>
      <c r="E14" s="338">
        <v>3582.0549999999998</v>
      </c>
      <c r="F14" s="338">
        <v>43376607</v>
      </c>
      <c r="G14" s="338">
        <v>2472.1805399999998</v>
      </c>
      <c r="H14" s="338">
        <v>22657396</v>
      </c>
      <c r="I14" s="338">
        <v>2839.8319999999999</v>
      </c>
      <c r="J14" s="338">
        <v>40823268</v>
      </c>
      <c r="K14" s="338">
        <v>3330.3368</v>
      </c>
      <c r="L14" s="338">
        <v>76771101</v>
      </c>
      <c r="M14" s="338">
        <v>4321.1299000000008</v>
      </c>
      <c r="N14" s="338">
        <v>111600694</v>
      </c>
      <c r="O14" s="338">
        <v>2918.7539999999999</v>
      </c>
      <c r="P14" s="338">
        <v>81781875</v>
      </c>
      <c r="Q14" s="338">
        <v>2910.3519999999999</v>
      </c>
      <c r="R14" s="338">
        <v>67326365</v>
      </c>
      <c r="S14" s="338">
        <v>3354.5644000000002</v>
      </c>
      <c r="T14" s="338">
        <v>65298928</v>
      </c>
      <c r="U14" s="338">
        <v>4719.3</v>
      </c>
      <c r="V14" s="338">
        <v>103684665</v>
      </c>
      <c r="W14" s="338">
        <v>3983.5522000000001</v>
      </c>
      <c r="X14" s="338">
        <v>98803643</v>
      </c>
    </row>
    <row r="15" spans="1:24" s="333" customFormat="1" ht="18.75" customHeight="1">
      <c r="A15" s="287">
        <v>9</v>
      </c>
      <c r="B15" s="335" t="s">
        <v>161</v>
      </c>
      <c r="C15" s="338">
        <v>1542.0440000000001</v>
      </c>
      <c r="D15" s="338">
        <v>29433555</v>
      </c>
      <c r="E15" s="338">
        <v>1110</v>
      </c>
      <c r="F15" s="338">
        <v>14927887</v>
      </c>
      <c r="G15" s="338">
        <v>2347</v>
      </c>
      <c r="H15" s="338">
        <v>24682404</v>
      </c>
      <c r="I15" s="338">
        <v>3501.8</v>
      </c>
      <c r="J15" s="338">
        <v>45713252</v>
      </c>
      <c r="K15" s="338">
        <v>3540</v>
      </c>
      <c r="L15" s="338">
        <v>85184320</v>
      </c>
      <c r="M15" s="338">
        <v>6546.7520000000004</v>
      </c>
      <c r="N15" s="338">
        <v>186133774</v>
      </c>
      <c r="O15" s="338">
        <v>6103.1610000000001</v>
      </c>
      <c r="P15" s="338">
        <v>179145236</v>
      </c>
      <c r="Q15" s="338">
        <v>3639.5070000000001</v>
      </c>
      <c r="R15" s="338">
        <v>86007750</v>
      </c>
      <c r="S15" s="338">
        <v>3279.04</v>
      </c>
      <c r="T15" s="338">
        <v>64247314</v>
      </c>
      <c r="U15" s="338">
        <v>8513.68</v>
      </c>
      <c r="V15" s="338">
        <v>140349382</v>
      </c>
      <c r="W15" s="338">
        <v>2793.8910000000001</v>
      </c>
      <c r="X15" s="338">
        <v>53249612</v>
      </c>
    </row>
    <row r="16" spans="1:24" s="333" customFormat="1" ht="18.75" customHeight="1">
      <c r="A16" s="287">
        <v>10</v>
      </c>
      <c r="B16" s="335" t="s">
        <v>140</v>
      </c>
      <c r="C16" s="338">
        <v>3553</v>
      </c>
      <c r="D16" s="338">
        <v>75601127</v>
      </c>
      <c r="E16" s="338">
        <v>2440.6999999999998</v>
      </c>
      <c r="F16" s="338">
        <v>33458643</v>
      </c>
      <c r="G16" s="338">
        <v>3540</v>
      </c>
      <c r="H16" s="338">
        <v>31635881</v>
      </c>
      <c r="I16" s="338">
        <v>2116</v>
      </c>
      <c r="J16" s="338">
        <v>21649947</v>
      </c>
      <c r="K16" s="338">
        <v>6702.402</v>
      </c>
      <c r="L16" s="338">
        <v>149022854</v>
      </c>
      <c r="M16" s="338">
        <v>3581.92</v>
      </c>
      <c r="N16" s="338">
        <v>101433590</v>
      </c>
      <c r="O16" s="338">
        <v>4137.5249999999996</v>
      </c>
      <c r="P16" s="338">
        <v>116803727</v>
      </c>
      <c r="Q16" s="338">
        <v>1800</v>
      </c>
      <c r="R16" s="338">
        <v>40403401</v>
      </c>
      <c r="S16" s="338">
        <v>1359.63</v>
      </c>
      <c r="T16" s="338">
        <v>25802809</v>
      </c>
      <c r="U16" s="338">
        <v>3678.4650000000001</v>
      </c>
      <c r="V16" s="338">
        <v>81914552</v>
      </c>
      <c r="W16" s="338">
        <v>2680</v>
      </c>
      <c r="X16" s="338">
        <v>57811073</v>
      </c>
    </row>
    <row r="17" spans="1:24" ht="18.75" customHeight="1">
      <c r="A17" s="287">
        <v>11</v>
      </c>
      <c r="B17" s="335" t="s">
        <v>165</v>
      </c>
      <c r="C17" s="338">
        <v>281.81619999999998</v>
      </c>
      <c r="D17" s="338">
        <v>6179317</v>
      </c>
      <c r="E17" s="338">
        <v>1087</v>
      </c>
      <c r="F17" s="338">
        <v>13253971</v>
      </c>
      <c r="G17" s="338">
        <v>4378.2593299999999</v>
      </c>
      <c r="H17" s="338">
        <v>40038368</v>
      </c>
      <c r="I17" s="338">
        <v>4982.9955</v>
      </c>
      <c r="J17" s="338">
        <v>59326665</v>
      </c>
      <c r="K17" s="338">
        <v>6284.0919999999996</v>
      </c>
      <c r="L17" s="338">
        <v>103548609</v>
      </c>
      <c r="M17" s="338">
        <v>4864.4170000000004</v>
      </c>
      <c r="N17" s="338">
        <v>106992688</v>
      </c>
      <c r="O17" s="338">
        <v>3784.9679999999998</v>
      </c>
      <c r="P17" s="338">
        <v>92712221</v>
      </c>
      <c r="Q17" s="338">
        <v>3890.9340000000002</v>
      </c>
      <c r="R17" s="338">
        <v>72843530</v>
      </c>
      <c r="S17" s="338">
        <v>1182.6199999999999</v>
      </c>
      <c r="T17" s="338">
        <v>22671828</v>
      </c>
      <c r="U17" s="338">
        <v>2012.5</v>
      </c>
      <c r="V17" s="338">
        <v>42560256</v>
      </c>
      <c r="W17" s="338">
        <v>1569.64</v>
      </c>
      <c r="X17" s="338">
        <v>32886394</v>
      </c>
    </row>
    <row r="18" spans="1:24" ht="18.75" customHeight="1">
      <c r="A18" s="287">
        <v>12</v>
      </c>
      <c r="B18" s="335" t="s">
        <v>198</v>
      </c>
      <c r="C18" s="338">
        <v>276.23694999999998</v>
      </c>
      <c r="D18" s="338">
        <v>2824923</v>
      </c>
      <c r="E18" s="338">
        <v>162.94999999999999</v>
      </c>
      <c r="F18" s="338">
        <v>1755155</v>
      </c>
      <c r="G18" s="338">
        <v>327.24</v>
      </c>
      <c r="H18" s="338">
        <v>2888374</v>
      </c>
      <c r="I18" s="338">
        <v>15</v>
      </c>
      <c r="J18" s="338">
        <v>182691</v>
      </c>
      <c r="K18" s="338">
        <v>102.8</v>
      </c>
      <c r="L18" s="338">
        <v>1186854</v>
      </c>
      <c r="M18" s="338">
        <v>476</v>
      </c>
      <c r="N18" s="338">
        <v>7289032</v>
      </c>
      <c r="O18" s="338">
        <v>1060.5999999999999</v>
      </c>
      <c r="P18" s="338">
        <v>27035632</v>
      </c>
      <c r="Q18" s="338">
        <v>1059.08</v>
      </c>
      <c r="R18" s="338">
        <v>26088832</v>
      </c>
      <c r="S18" s="338">
        <v>2346.16</v>
      </c>
      <c r="T18" s="338">
        <v>43748349</v>
      </c>
      <c r="U18" s="338">
        <v>2042.2940000000001</v>
      </c>
      <c r="V18" s="338">
        <v>41490730</v>
      </c>
      <c r="W18" s="338">
        <v>1456.1130000000001</v>
      </c>
      <c r="X18" s="338">
        <v>35387775</v>
      </c>
    </row>
    <row r="19" spans="1:24" ht="18.75" customHeight="1">
      <c r="A19" s="287">
        <v>13</v>
      </c>
      <c r="B19" s="335" t="s">
        <v>141</v>
      </c>
      <c r="C19" s="338">
        <v>3199.6109999999999</v>
      </c>
      <c r="D19" s="338">
        <v>58502167</v>
      </c>
      <c r="E19" s="338">
        <v>1876.32</v>
      </c>
      <c r="F19" s="338">
        <v>27084996</v>
      </c>
      <c r="G19" s="338">
        <v>1233.6199999999999</v>
      </c>
      <c r="H19" s="338">
        <v>12597214</v>
      </c>
      <c r="I19" s="338">
        <v>1779.8219999999999</v>
      </c>
      <c r="J19" s="338">
        <v>19758558</v>
      </c>
      <c r="K19" s="338">
        <v>1957.98</v>
      </c>
      <c r="L19" s="338">
        <v>34778114</v>
      </c>
      <c r="M19" s="338">
        <v>1706.08</v>
      </c>
      <c r="N19" s="338">
        <v>29641129</v>
      </c>
      <c r="O19" s="338">
        <v>1869.7170000000001</v>
      </c>
      <c r="P19" s="338">
        <v>44863283</v>
      </c>
      <c r="Q19" s="338">
        <v>912.67200000000003</v>
      </c>
      <c r="R19" s="338">
        <v>18555601</v>
      </c>
      <c r="S19" s="338">
        <v>1611.35</v>
      </c>
      <c r="T19" s="338">
        <v>27015038</v>
      </c>
      <c r="U19" s="338">
        <v>1219</v>
      </c>
      <c r="V19" s="338">
        <v>23629637</v>
      </c>
      <c r="W19" s="338">
        <v>1165.8620000000001</v>
      </c>
      <c r="X19" s="338">
        <v>26578069</v>
      </c>
    </row>
    <row r="20" spans="1:24" ht="18.75" customHeight="1">
      <c r="A20" s="287">
        <v>14</v>
      </c>
      <c r="B20" s="335" t="s">
        <v>174</v>
      </c>
      <c r="C20" s="338">
        <v>125.73432000000001</v>
      </c>
      <c r="D20" s="338">
        <v>1544071</v>
      </c>
      <c r="E20" s="338">
        <v>175.12</v>
      </c>
      <c r="F20" s="338">
        <v>1628282</v>
      </c>
      <c r="G20" s="338">
        <v>130.53919999999999</v>
      </c>
      <c r="H20" s="338">
        <v>1019359</v>
      </c>
      <c r="I20" s="338">
        <v>330.00040000000001</v>
      </c>
      <c r="J20" s="338">
        <v>4940504</v>
      </c>
      <c r="K20" s="338">
        <v>479.60320000000002</v>
      </c>
      <c r="L20" s="338">
        <v>10309393</v>
      </c>
      <c r="M20" s="338">
        <v>376.65040000000005</v>
      </c>
      <c r="N20" s="338">
        <v>8789385</v>
      </c>
      <c r="O20" s="338">
        <v>429.4896</v>
      </c>
      <c r="P20" s="338">
        <v>11735784</v>
      </c>
      <c r="Q20" s="338">
        <v>674.50800000000004</v>
      </c>
      <c r="R20" s="338">
        <v>15484073</v>
      </c>
      <c r="S20" s="338">
        <v>451</v>
      </c>
      <c r="T20" s="338">
        <v>10037493</v>
      </c>
      <c r="U20" s="338">
        <v>681.01800000000003</v>
      </c>
      <c r="V20" s="338">
        <v>16102963</v>
      </c>
      <c r="W20" s="338">
        <v>930.72</v>
      </c>
      <c r="X20" s="338">
        <v>23201223</v>
      </c>
    </row>
    <row r="21" spans="1:24" ht="18.75" customHeight="1">
      <c r="A21" s="287">
        <v>15</v>
      </c>
      <c r="B21" s="335" t="s">
        <v>242</v>
      </c>
      <c r="C21" s="338">
        <v>93</v>
      </c>
      <c r="D21" s="338">
        <v>362933</v>
      </c>
      <c r="E21" s="338">
        <v>40</v>
      </c>
      <c r="F21" s="338">
        <v>517714</v>
      </c>
      <c r="G21" s="338">
        <v>20</v>
      </c>
      <c r="H21" s="338">
        <v>166094</v>
      </c>
      <c r="I21" s="338">
        <v>20</v>
      </c>
      <c r="J21" s="338">
        <v>185257</v>
      </c>
      <c r="K21" s="338">
        <v>20</v>
      </c>
      <c r="L21" s="338">
        <v>546876</v>
      </c>
      <c r="M21" s="338">
        <v>0</v>
      </c>
      <c r="N21" s="338">
        <v>0</v>
      </c>
      <c r="O21" s="338">
        <v>0</v>
      </c>
      <c r="P21" s="338">
        <v>0</v>
      </c>
      <c r="Q21" s="338">
        <v>334.2</v>
      </c>
      <c r="R21" s="338">
        <v>4012181</v>
      </c>
      <c r="S21" s="338">
        <v>954.68</v>
      </c>
      <c r="T21" s="338">
        <v>7233521</v>
      </c>
      <c r="U21" s="338">
        <v>472</v>
      </c>
      <c r="V21" s="338">
        <v>10349780</v>
      </c>
      <c r="W21" s="338">
        <v>829</v>
      </c>
      <c r="X21" s="338">
        <v>18968391</v>
      </c>
    </row>
    <row r="22" spans="1:24" ht="18" customHeight="1">
      <c r="A22" s="287">
        <v>16</v>
      </c>
      <c r="B22" s="330" t="s">
        <v>268</v>
      </c>
      <c r="C22" s="293">
        <v>40</v>
      </c>
      <c r="D22" s="293">
        <v>726917</v>
      </c>
      <c r="E22" s="293">
        <v>73.040000000000006</v>
      </c>
      <c r="F22" s="293">
        <v>530720</v>
      </c>
      <c r="G22" s="293">
        <v>429.6</v>
      </c>
      <c r="H22" s="293">
        <v>4203157</v>
      </c>
      <c r="I22" s="293">
        <v>544.4</v>
      </c>
      <c r="J22" s="293">
        <v>7475570</v>
      </c>
      <c r="K22" s="293">
        <v>416.28</v>
      </c>
      <c r="L22" s="293">
        <v>8361110</v>
      </c>
      <c r="M22" s="293">
        <v>345.32100000000003</v>
      </c>
      <c r="N22" s="293">
        <v>8390883</v>
      </c>
      <c r="O22" s="293">
        <v>598.28</v>
      </c>
      <c r="P22" s="293">
        <v>12345659</v>
      </c>
      <c r="Q22" s="293">
        <v>156.4</v>
      </c>
      <c r="R22" s="293">
        <v>3255059</v>
      </c>
      <c r="S22" s="293">
        <v>585.57000000000005</v>
      </c>
      <c r="T22" s="293">
        <v>4740102</v>
      </c>
      <c r="U22" s="293">
        <v>2255.81</v>
      </c>
      <c r="V22" s="293">
        <v>12539437</v>
      </c>
      <c r="W22" s="341">
        <v>699.78</v>
      </c>
      <c r="X22" s="341">
        <v>16447304</v>
      </c>
    </row>
    <row r="23" spans="1:24" ht="18" customHeight="1">
      <c r="A23" s="287">
        <v>17</v>
      </c>
      <c r="B23" s="330" t="s">
        <v>269</v>
      </c>
      <c r="C23" s="293">
        <v>186.80099999999999</v>
      </c>
      <c r="D23" s="293">
        <v>1100335</v>
      </c>
      <c r="E23" s="293">
        <v>478.02305999999999</v>
      </c>
      <c r="F23" s="293">
        <v>4045262</v>
      </c>
      <c r="G23" s="293">
        <v>377.38632000000001</v>
      </c>
      <c r="H23" s="293">
        <v>3122570</v>
      </c>
      <c r="I23" s="293">
        <v>170.79068000000001</v>
      </c>
      <c r="J23" s="293">
        <v>2028352</v>
      </c>
      <c r="K23" s="293">
        <v>256.18900000000002</v>
      </c>
      <c r="L23" s="293">
        <v>3584921</v>
      </c>
      <c r="M23" s="293">
        <v>784.22239999999999</v>
      </c>
      <c r="N23" s="293">
        <v>5954446</v>
      </c>
      <c r="O23" s="293">
        <v>500.34399999999999</v>
      </c>
      <c r="P23" s="293">
        <v>4763528</v>
      </c>
      <c r="Q23" s="293">
        <v>360.37400000000002</v>
      </c>
      <c r="R23" s="293">
        <v>3397049</v>
      </c>
      <c r="S23" s="293">
        <v>354.13499999999999</v>
      </c>
      <c r="T23" s="293">
        <v>2768243</v>
      </c>
      <c r="U23" s="293">
        <v>307.87040000000002</v>
      </c>
      <c r="V23" s="293">
        <v>3921985</v>
      </c>
      <c r="W23" s="341">
        <v>605.85299999999995</v>
      </c>
      <c r="X23" s="341">
        <v>4383052</v>
      </c>
    </row>
    <row r="24" spans="1:24" ht="18.75" customHeight="1">
      <c r="A24" s="287">
        <v>18</v>
      </c>
      <c r="B24" s="335" t="s">
        <v>40</v>
      </c>
      <c r="C24" s="338">
        <v>407.88499999999999</v>
      </c>
      <c r="D24" s="338">
        <v>2834303</v>
      </c>
      <c r="E24" s="338">
        <v>402.55</v>
      </c>
      <c r="F24" s="338">
        <v>5431906</v>
      </c>
      <c r="G24" s="338">
        <v>153</v>
      </c>
      <c r="H24" s="338">
        <v>2097988</v>
      </c>
      <c r="I24" s="338">
        <v>495.375</v>
      </c>
      <c r="J24" s="338">
        <v>6313080</v>
      </c>
      <c r="K24" s="338">
        <v>1485.2</v>
      </c>
      <c r="L24" s="338">
        <v>26018038</v>
      </c>
      <c r="M24" s="338">
        <v>696.17938000000004</v>
      </c>
      <c r="N24" s="338">
        <v>14019845</v>
      </c>
      <c r="O24" s="338">
        <v>2371.3339999999998</v>
      </c>
      <c r="P24" s="338">
        <v>38651071</v>
      </c>
      <c r="Q24" s="338">
        <v>1957.982</v>
      </c>
      <c r="R24" s="338">
        <v>28466707</v>
      </c>
      <c r="S24" s="338">
        <v>1866.7149999999999</v>
      </c>
      <c r="T24" s="338">
        <v>27553705</v>
      </c>
      <c r="U24" s="338">
        <v>1184.0999999999999</v>
      </c>
      <c r="V24" s="338">
        <v>23159650</v>
      </c>
      <c r="W24" s="338">
        <v>431.64383999999995</v>
      </c>
      <c r="X24" s="338">
        <v>6920726</v>
      </c>
    </row>
    <row r="25" spans="1:24" ht="18.75" customHeight="1">
      <c r="A25" s="287">
        <v>19</v>
      </c>
      <c r="B25" s="335" t="s">
        <v>173</v>
      </c>
      <c r="C25" s="338">
        <v>1138.8</v>
      </c>
      <c r="D25" s="338">
        <v>20664452</v>
      </c>
      <c r="E25" s="338">
        <v>1324.5261599999999</v>
      </c>
      <c r="F25" s="338">
        <v>17620578</v>
      </c>
      <c r="G25" s="338">
        <v>1075.5978</v>
      </c>
      <c r="H25" s="338">
        <v>10024509</v>
      </c>
      <c r="I25" s="338">
        <v>1014.0778</v>
      </c>
      <c r="J25" s="338">
        <v>12249842</v>
      </c>
      <c r="K25" s="338">
        <v>1037.423</v>
      </c>
      <c r="L25" s="338">
        <v>23140083</v>
      </c>
      <c r="M25" s="338">
        <v>700.59500000000003</v>
      </c>
      <c r="N25" s="338">
        <v>18370153</v>
      </c>
      <c r="O25" s="338">
        <v>1434.96</v>
      </c>
      <c r="P25" s="338">
        <v>24631952</v>
      </c>
      <c r="Q25" s="338">
        <v>873.596</v>
      </c>
      <c r="R25" s="338">
        <v>20967791</v>
      </c>
      <c r="S25" s="338">
        <v>823.61900000000003</v>
      </c>
      <c r="T25" s="338">
        <v>12957716</v>
      </c>
      <c r="U25" s="338">
        <v>637.05499999999995</v>
      </c>
      <c r="V25" s="338">
        <v>3422405</v>
      </c>
      <c r="W25" s="338">
        <v>274.02</v>
      </c>
      <c r="X25" s="338">
        <v>1380643</v>
      </c>
    </row>
    <row r="26" spans="1:24" ht="18.75" customHeight="1">
      <c r="A26" s="287">
        <v>20</v>
      </c>
      <c r="B26" s="335" t="s">
        <v>270</v>
      </c>
      <c r="C26" s="293">
        <v>181.126</v>
      </c>
      <c r="D26" s="293">
        <v>1096355</v>
      </c>
      <c r="E26" s="293">
        <v>239</v>
      </c>
      <c r="F26" s="293">
        <v>3128987</v>
      </c>
      <c r="G26" s="293">
        <v>100</v>
      </c>
      <c r="H26" s="293">
        <v>851316</v>
      </c>
      <c r="I26" s="293">
        <v>125</v>
      </c>
      <c r="J26" s="293">
        <v>1422610</v>
      </c>
      <c r="K26" s="338">
        <v>0</v>
      </c>
      <c r="L26" s="338">
        <v>0</v>
      </c>
      <c r="M26" s="338">
        <v>0</v>
      </c>
      <c r="N26" s="338">
        <v>0</v>
      </c>
      <c r="O26" s="293">
        <v>3</v>
      </c>
      <c r="P26" s="293">
        <v>36923</v>
      </c>
      <c r="Q26" s="293">
        <v>46.6</v>
      </c>
      <c r="R26" s="293">
        <v>405262</v>
      </c>
      <c r="S26" s="338">
        <v>0</v>
      </c>
      <c r="T26" s="338">
        <v>0</v>
      </c>
      <c r="U26" s="338">
        <v>0</v>
      </c>
      <c r="V26" s="338">
        <v>0</v>
      </c>
      <c r="W26" s="338">
        <v>264</v>
      </c>
      <c r="X26" s="338">
        <v>6114203</v>
      </c>
    </row>
    <row r="27" spans="1:24" ht="18.75" customHeight="1">
      <c r="A27" s="448" t="s">
        <v>33</v>
      </c>
      <c r="B27" s="449"/>
      <c r="C27" s="308">
        <v>7082.2066199999681</v>
      </c>
      <c r="D27" s="308">
        <v>88741681</v>
      </c>
      <c r="E27" s="308">
        <v>8721.5780000000232</v>
      </c>
      <c r="F27" s="308">
        <v>90311308</v>
      </c>
      <c r="G27" s="308">
        <v>6418.4263099999953</v>
      </c>
      <c r="H27" s="308">
        <v>58599795</v>
      </c>
      <c r="I27" s="308">
        <v>4963.7823999999964</v>
      </c>
      <c r="J27" s="308">
        <v>56384154</v>
      </c>
      <c r="K27" s="308">
        <v>5002.946379999994</v>
      </c>
      <c r="L27" s="308">
        <v>88947861</v>
      </c>
      <c r="M27" s="308">
        <v>5024.3318599999911</v>
      </c>
      <c r="N27" s="308">
        <v>85706417</v>
      </c>
      <c r="O27" s="308">
        <v>3883.8919999999925</v>
      </c>
      <c r="P27" s="308">
        <v>40072207</v>
      </c>
      <c r="Q27" s="344">
        <v>4239.0690000000031</v>
      </c>
      <c r="R27" s="344">
        <v>51003606</v>
      </c>
      <c r="S27" s="344">
        <v>7126.4989999999962</v>
      </c>
      <c r="T27" s="344">
        <v>64820373</v>
      </c>
      <c r="U27" s="344">
        <v>2907.7850000000035</v>
      </c>
      <c r="V27" s="344">
        <v>50794438</v>
      </c>
      <c r="W27" s="345">
        <v>1428.1164100000169</v>
      </c>
      <c r="X27" s="345">
        <v>21524337</v>
      </c>
    </row>
    <row r="28" spans="1:24" s="333" customFormat="1" ht="18.75" customHeight="1">
      <c r="A28" s="445" t="s">
        <v>14</v>
      </c>
      <c r="B28" s="450"/>
      <c r="C28" s="346">
        <f t="shared" ref="C28:X28" si="0">SUM(C7:C27)</f>
        <v>105952.10816</v>
      </c>
      <c r="D28" s="346">
        <f t="shared" si="0"/>
        <v>1977058071</v>
      </c>
      <c r="E28" s="346">
        <f t="shared" si="0"/>
        <v>117561.1575</v>
      </c>
      <c r="F28" s="346">
        <f t="shared" si="0"/>
        <v>1369626343</v>
      </c>
      <c r="G28" s="346">
        <f t="shared" si="0"/>
        <v>100228.86331</v>
      </c>
      <c r="H28" s="346">
        <f t="shared" si="0"/>
        <v>961599597</v>
      </c>
      <c r="I28" s="346">
        <f t="shared" si="0"/>
        <v>99294.555559999993</v>
      </c>
      <c r="J28" s="346">
        <f t="shared" si="0"/>
        <v>1194544291</v>
      </c>
      <c r="K28" s="346">
        <f t="shared" si="0"/>
        <v>102765.39687</v>
      </c>
      <c r="L28" s="346">
        <f t="shared" si="0"/>
        <v>2046319910</v>
      </c>
      <c r="M28" s="346">
        <f t="shared" si="0"/>
        <v>93407.866240000003</v>
      </c>
      <c r="N28" s="346">
        <f t="shared" si="0"/>
        <v>2168638818</v>
      </c>
      <c r="O28" s="346">
        <f t="shared" si="0"/>
        <v>85490.393599999996</v>
      </c>
      <c r="P28" s="346">
        <f t="shared" si="0"/>
        <v>2076475978</v>
      </c>
      <c r="Q28" s="284">
        <f t="shared" si="0"/>
        <v>79287.879000000001</v>
      </c>
      <c r="R28" s="284">
        <f t="shared" si="0"/>
        <v>1628021306</v>
      </c>
      <c r="S28" s="284">
        <f t="shared" si="0"/>
        <v>89241.833599999998</v>
      </c>
      <c r="T28" s="284">
        <f t="shared" si="0"/>
        <v>1576342343</v>
      </c>
      <c r="U28" s="284">
        <f t="shared" si="0"/>
        <v>124589.4154</v>
      </c>
      <c r="V28" s="284">
        <f t="shared" si="0"/>
        <v>2540407035</v>
      </c>
      <c r="W28" s="284">
        <f t="shared" si="0"/>
        <v>110181.24365000003</v>
      </c>
      <c r="X28" s="284">
        <f t="shared" si="0"/>
        <v>2517342343</v>
      </c>
    </row>
    <row r="29" spans="1:24" ht="18.75" customHeight="1">
      <c r="A29" s="347" t="s">
        <v>31</v>
      </c>
      <c r="C29" s="348"/>
      <c r="F29" s="356"/>
      <c r="Q29" s="350"/>
      <c r="R29" s="350"/>
      <c r="S29" s="350"/>
      <c r="T29" s="350"/>
      <c r="U29" s="350"/>
      <c r="V29" s="350"/>
      <c r="W29" s="350"/>
      <c r="X29" s="350"/>
    </row>
    <row r="30" spans="1:24" ht="18.75" customHeight="1">
      <c r="A30" s="85" t="s">
        <v>19</v>
      </c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</row>
    <row r="31" spans="1:24" ht="18.75" customHeight="1">
      <c r="A31" s="244" t="s">
        <v>275</v>
      </c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</row>
    <row r="32" spans="1:24" ht="18" customHeight="1">
      <c r="A32" s="245" t="s">
        <v>276</v>
      </c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</row>
  </sheetData>
  <mergeCells count="17">
    <mergeCell ref="A28:B28"/>
    <mergeCell ref="A5:A6"/>
    <mergeCell ref="B5:B6"/>
    <mergeCell ref="C5:D5"/>
    <mergeCell ref="E5:F5"/>
    <mergeCell ref="U5:V5"/>
    <mergeCell ref="A27:B27"/>
    <mergeCell ref="W5:X5"/>
    <mergeCell ref="A3:X3"/>
    <mergeCell ref="A2:X2"/>
    <mergeCell ref="G5:H5"/>
    <mergeCell ref="I5:J5"/>
    <mergeCell ref="K5:L5"/>
    <mergeCell ref="M5:N5"/>
    <mergeCell ref="O5:P5"/>
    <mergeCell ref="Q5:R5"/>
    <mergeCell ref="S5:T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36</vt:i4>
      </vt:variant>
    </vt:vector>
  </HeadingPairs>
  <TitlesOfParts>
    <vt:vector size="53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'4-14'!_3Excel_BuiltIn_Print_Area_1_1</vt:lpstr>
      <vt:lpstr>'4-15'!_4Excel_BuiltIn_Print_Area_1_1</vt:lpstr>
      <vt:lpstr>'4-13'!Excel_BuiltIn_Print_Area_1</vt:lpstr>
      <vt:lpstr>'4-14'!Excel_BuiltIn_Print_Area_1</vt:lpstr>
      <vt:lpstr>'4-16'!Excel_BuiltIn_Print_Area_1</vt:lpstr>
      <vt:lpstr>'4-2'!Excel_BuiltIn_Print_Area_1</vt:lpstr>
      <vt:lpstr>'4-3'!Excel_BuiltIn_Print_Area_1</vt:lpstr>
      <vt:lpstr>'4-4'!Excel_BuiltIn_Print_Area_1</vt:lpstr>
      <vt:lpstr>'4-5'!Excel_BuiltIn_Print_Area_1</vt:lpstr>
      <vt:lpstr>'4-6'!Excel_BuiltIn_Print_Area_1</vt:lpstr>
      <vt:lpstr>Excel_BuiltIn_Print_Area_1</vt:lpstr>
      <vt:lpstr>'4-14'!Excel_BuiltIn_Print_Area_1_1</vt:lpstr>
      <vt:lpstr>'4-6'!Excel_BuiltIn_Print_Area_1_1</vt:lpstr>
      <vt:lpstr>Excel_BuiltIn_Print_Area_1_1</vt:lpstr>
      <vt:lpstr>'4-1'!Print_Area</vt:lpstr>
      <vt:lpstr>'4-10'!Print_Area</vt:lpstr>
      <vt:lpstr>'4-11'!Print_Area</vt:lpstr>
      <vt:lpstr>'4-12'!Print_Area</vt:lpstr>
      <vt:lpstr>'4-13'!Print_Area</vt:lpstr>
      <vt:lpstr>'4-14'!Print_Area</vt:lpstr>
      <vt:lpstr>'4-15'!Print_Area</vt:lpstr>
      <vt:lpstr>'4-16'!Print_Area</vt:lpstr>
      <vt:lpstr>'4-17'!Print_Area</vt:lpstr>
      <vt:lpstr>'4-2'!Print_Area</vt:lpstr>
      <vt:lpstr>'4-3'!Print_Area</vt:lpstr>
      <vt:lpstr>'4-4'!Print_Area</vt:lpstr>
      <vt:lpstr>'4-5'!Print_Area</vt:lpstr>
      <vt:lpstr>'4-6'!Print_Area</vt:lpstr>
      <vt:lpstr>'4-8'!Print_Area</vt:lpstr>
      <vt:lpstr>'4-9'!Print_Area</vt:lpstr>
      <vt:lpstr>'4-14'!Print_Area_MI</vt:lpstr>
      <vt:lpstr>'4-15'!Print_Area_MI</vt:lpstr>
      <vt:lpstr>'4-16'!Print_Area_MI</vt:lpstr>
      <vt:lpstr>'4-4'!Print_Area_MI</vt:lpstr>
      <vt:lpstr>'4-5'!Print_Area_MI</vt:lpstr>
      <vt:lpstr>'4-6'!Print_Area_MI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Muhamad Muslimat Amat Usman</cp:lastModifiedBy>
  <cp:revision>1</cp:revision>
  <cp:lastPrinted>2021-03-30T07:51:46Z</cp:lastPrinted>
  <dcterms:created xsi:type="dcterms:W3CDTF">2001-06-25T01:34:44Z</dcterms:created>
  <dcterms:modified xsi:type="dcterms:W3CDTF">2021-04-14T02:27:21Z</dcterms:modified>
</cp:coreProperties>
</file>