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uslimat\Documents\MUSLIMAT\Destop\SOC\SOC 2020\Agensi Update\"/>
    </mc:Choice>
  </mc:AlternateContent>
  <bookViews>
    <workbookView xWindow="0" yWindow="0" windowWidth="28800" windowHeight="11700" tabRatio="915"/>
  </bookViews>
  <sheets>
    <sheet name="3-1" sheetId="102" r:id="rId1"/>
    <sheet name="3-3" sheetId="104" r:id="rId2"/>
    <sheet name="3-4" sheetId="105" r:id="rId3"/>
    <sheet name="3-5" sheetId="106" r:id="rId4"/>
    <sheet name="3-6" sheetId="107" r:id="rId5"/>
    <sheet name="3-7" sheetId="86" r:id="rId6"/>
    <sheet name="3-8" sheetId="85" r:id="rId7"/>
    <sheet name="3-9" sheetId="87" r:id="rId8"/>
    <sheet name="3-10" sheetId="88" r:id="rId9"/>
    <sheet name="3-11" sheetId="89" r:id="rId10"/>
    <sheet name="3-12" sheetId="90" r:id="rId11"/>
    <sheet name="3-13" sheetId="91" r:id="rId12"/>
    <sheet name="3-14" sheetId="92" r:id="rId13"/>
    <sheet name="3-15" sheetId="108" r:id="rId14"/>
    <sheet name="3-16" sheetId="109" r:id="rId15"/>
    <sheet name="3-17" sheetId="113" r:id="rId16"/>
    <sheet name="3-18" sheetId="115" r:id="rId17"/>
    <sheet name="3-19" sheetId="110" r:id="rId18"/>
    <sheet name="3-20" sheetId="114" r:id="rId19"/>
    <sheet name="3-21" sheetId="97" r:id="rId20"/>
    <sheet name="3-22" sheetId="112" r:id="rId21"/>
    <sheet name="3-23" sheetId="116" r:id="rId22"/>
    <sheet name="3-24" sheetId="63" r:id="rId23"/>
  </sheets>
  <definedNames>
    <definedName name="___VOL80" localSheetId="9">#REF!</definedName>
    <definedName name="___VOL80" localSheetId="13">#REF!</definedName>
    <definedName name="___VOL80" localSheetId="15">#REF!</definedName>
    <definedName name="___VOL80" localSheetId="16">#REF!</definedName>
    <definedName name="___VOL80" localSheetId="18">#REF!</definedName>
    <definedName name="___VOL80" localSheetId="21">#REF!</definedName>
    <definedName name="___VOL80" localSheetId="7">#REF!</definedName>
    <definedName name="___VOL80">#REF!</definedName>
    <definedName name="__1Excel_BuiltIn_Print_Area_1_1" localSheetId="13">#REF!</definedName>
    <definedName name="__2Excel_BuiltIn_Print_Area_1_1" localSheetId="18">#REF!</definedName>
    <definedName name="__2Excel_BuiltIn_Print_Area_1_1">#REF!</definedName>
    <definedName name="__VOL80" localSheetId="9">#REF!</definedName>
    <definedName name="__VOL80" localSheetId="10">#REF!</definedName>
    <definedName name="__VOL80" localSheetId="13">#REF!</definedName>
    <definedName name="__VOL80" localSheetId="18">#REF!</definedName>
    <definedName name="__VOL80" localSheetId="21">#REF!</definedName>
    <definedName name="__VOL80" localSheetId="7">#REF!</definedName>
    <definedName name="__VOL80">#REF!</definedName>
    <definedName name="_1Excel_BuiltIn_Print_Area_1_1" localSheetId="9">#REF!</definedName>
    <definedName name="_1Excel_BuiltIn_Print_Area_1_1" localSheetId="10">#REF!</definedName>
    <definedName name="_1Excel_BuiltIn_Print_Area_1_1" localSheetId="13">#REF!</definedName>
    <definedName name="_1Excel_BuiltIn_Print_Area_1_1" localSheetId="18">#REF!</definedName>
    <definedName name="_1Excel_BuiltIn_Print_Area_1_1" localSheetId="21">#REF!</definedName>
    <definedName name="_1Excel_BuiltIn_Print_Area_1_1" localSheetId="7">#REF!</definedName>
    <definedName name="_1Excel_BuiltIn_Print_Area_1_1">#REF!</definedName>
    <definedName name="_2Excel_BuiltIn_Print_Area_1_1" localSheetId="9">#REF!</definedName>
    <definedName name="_2Excel_BuiltIn_Print_Area_1_1" localSheetId="10">#REF!</definedName>
    <definedName name="_2Excel_BuiltIn_Print_Area_1_1" localSheetId="13">#REF!</definedName>
    <definedName name="_2Excel_BuiltIn_Print_Area_1_1" localSheetId="18">#REF!</definedName>
    <definedName name="_2Excel_BuiltIn_Print_Area_1_1" localSheetId="21">#REF!</definedName>
    <definedName name="_2Excel_BuiltIn_Print_Area_1_1" localSheetId="7">#REF!</definedName>
    <definedName name="_2Excel_BuiltIn_Print_Area_1_1">#REF!</definedName>
    <definedName name="_2Excel_BuiltIn_Print_Area_1_1_1" localSheetId="9">#REF!</definedName>
    <definedName name="_2Excel_BuiltIn_Print_Area_1_1_1" localSheetId="10">#REF!</definedName>
    <definedName name="_2Excel_BuiltIn_Print_Area_1_1_1" localSheetId="13">#REF!</definedName>
    <definedName name="_2Excel_BuiltIn_Print_Area_1_1_1" localSheetId="18">#REF!</definedName>
    <definedName name="_2Excel_BuiltIn_Print_Area_1_1_1" localSheetId="21">#REF!</definedName>
    <definedName name="_2Excel_BuiltIn_Print_Area_1_1_1" localSheetId="7">#REF!</definedName>
    <definedName name="_2Excel_BuiltIn_Print_Area_1_1_1">#REF!</definedName>
    <definedName name="_3Excel_BuiltIn_Print_Area_1_1" localSheetId="18">#REF!</definedName>
    <definedName name="_3Excel_BuiltIn_Print_Area_1_1">#REF!</definedName>
    <definedName name="_3Excel_BuiltIn_Print_Area_1_1_1" localSheetId="9">#REF!</definedName>
    <definedName name="_3Excel_BuiltIn_Print_Area_1_1_1" localSheetId="10">#REF!</definedName>
    <definedName name="_3Excel_BuiltIn_Print_Area_1_1_1" localSheetId="13">#REF!</definedName>
    <definedName name="_3Excel_BuiltIn_Print_Area_1_1_1" localSheetId="18">#REF!</definedName>
    <definedName name="_3Excel_BuiltIn_Print_Area_1_1_1" localSheetId="21">#REF!</definedName>
    <definedName name="_3Excel_BuiltIn_Print_Area_1_1_1" localSheetId="7">#REF!</definedName>
    <definedName name="_3Excel_BuiltIn_Print_Area_1_1_1">#REF!</definedName>
    <definedName name="_4Excel_BuiltIn_Print_Area_1_1_1" localSheetId="13">#REF!</definedName>
    <definedName name="_4Excel_BuiltIn_Print_Area_1_1_1" localSheetId="18">#REF!</definedName>
    <definedName name="_4Excel_BuiltIn_Print_Area_1_1_1">#REF!</definedName>
    <definedName name="_6Excel_BuiltIn_Print_Area_1_1_1" localSheetId="18">#REF!</definedName>
    <definedName name="_6Excel_BuiltIn_Print_Area_1_1_1">#REF!</definedName>
    <definedName name="_A" localSheetId="13">#REF!</definedName>
    <definedName name="_A" localSheetId="18">#REF!</definedName>
    <definedName name="_A">#REF!</definedName>
    <definedName name="_C" localSheetId="13">#REF!</definedName>
    <definedName name="_C" localSheetId="18">#REF!</definedName>
    <definedName name="_C">#REF!</definedName>
    <definedName name="_C_" localSheetId="13">#REF!</definedName>
    <definedName name="_C_" localSheetId="18">#REF!</definedName>
    <definedName name="_C_">#REF!</definedName>
    <definedName name="_P" localSheetId="8">#REF!</definedName>
    <definedName name="_P" localSheetId="9">#REF!</definedName>
    <definedName name="_P" localSheetId="10">#REF!</definedName>
    <definedName name="_P" localSheetId="13">#REF!</definedName>
    <definedName name="_P" localSheetId="18">#REF!</definedName>
    <definedName name="_P" localSheetId="21">#REF!</definedName>
    <definedName name="_P" localSheetId="7">#REF!</definedName>
    <definedName name="_P">#REF!</definedName>
    <definedName name="_RSS1" localSheetId="9">#REF!</definedName>
    <definedName name="_RSS1" localSheetId="10">#REF!</definedName>
    <definedName name="_RSS1" localSheetId="11">#REF!</definedName>
    <definedName name="_RSS1" localSheetId="12">#REF!</definedName>
    <definedName name="_RSS1" localSheetId="13">#REF!</definedName>
    <definedName name="_RSS1" localSheetId="18">#REF!</definedName>
    <definedName name="_RSS1" localSheetId="21">#REF!</definedName>
    <definedName name="_RSS1" localSheetId="22">#REF!</definedName>
    <definedName name="_RSS1" localSheetId="5">#REF!</definedName>
    <definedName name="_RSS1" localSheetId="7">#REF!</definedName>
    <definedName name="_RSS1">#REF!</definedName>
    <definedName name="_VOL80" localSheetId="9">#REF!</definedName>
    <definedName name="_VOL80" localSheetId="10">#REF!</definedName>
    <definedName name="_VOL80" localSheetId="13">#REF!</definedName>
    <definedName name="_VOL80" localSheetId="18">#REF!</definedName>
    <definedName name="_VOL80" localSheetId="21">#REF!</definedName>
    <definedName name="_VOL80" localSheetId="7">#REF!</definedName>
    <definedName name="_VOL80">#REF!</definedName>
    <definedName name="Excel_BuiltIn_Print_Area_1" localSheetId="8">#REF!</definedName>
    <definedName name="Excel_BuiltIn_Print_Area_1" localSheetId="9">#REF!</definedName>
    <definedName name="Excel_BuiltIn_Print_Area_1" localSheetId="10">#REF!</definedName>
    <definedName name="Excel_BuiltIn_Print_Area_1" localSheetId="13">#REF!</definedName>
    <definedName name="Excel_BuiltIn_Print_Area_1" localSheetId="18">#REF!</definedName>
    <definedName name="Excel_BuiltIn_Print_Area_1" localSheetId="21">#REF!</definedName>
    <definedName name="Excel_BuiltIn_Print_Area_1" localSheetId="6">'3-8'!$A$2:$AC$36</definedName>
    <definedName name="Excel_BuiltIn_Print_Area_1" localSheetId="7">#REF!</definedName>
    <definedName name="Excel_BuiltIn_Print_Area_1">#REF!</definedName>
    <definedName name="Excel_BuiltIn_Print_Area_1_1" localSheetId="8">#REF!</definedName>
    <definedName name="Excel_BuiltIn_Print_Area_1_1" localSheetId="9">#REF!</definedName>
    <definedName name="Excel_BuiltIn_Print_Area_1_1" localSheetId="10">#REF!</definedName>
    <definedName name="Excel_BuiltIn_Print_Area_1_1" localSheetId="11">#REF!</definedName>
    <definedName name="Excel_BuiltIn_Print_Area_1_1" localSheetId="12">#REF!</definedName>
    <definedName name="Excel_BuiltIn_Print_Area_1_1" localSheetId="18">#REF!</definedName>
    <definedName name="Excel_BuiltIn_Print_Area_1_1" localSheetId="22">#REF!</definedName>
    <definedName name="Excel_BuiltIn_Print_Area_1_1" localSheetId="5">#REF!</definedName>
    <definedName name="Excel_BuiltIn_Print_Area_1_1" localSheetId="7">#REF!</definedName>
    <definedName name="Excel_BuiltIn_Print_Area_1_1">#REF!</definedName>
    <definedName name="Excel_BuiltIn_Print_Area_1_1_1" localSheetId="13">#REF!</definedName>
    <definedName name="Excel_BuiltIn_Print_Area_1_1_1" localSheetId="18">#REF!</definedName>
    <definedName name="Excel_BuiltIn_Print_Area_1_1_1">#REF!</definedName>
    <definedName name="_xlnm.Print_Area" localSheetId="0">'3-1'!$A$1:$AG$24</definedName>
    <definedName name="_xlnm.Print_Area" localSheetId="8">'3-10'!$A$1:$AR$32</definedName>
    <definedName name="_xlnm.Print_Area" localSheetId="9">'3-11'!$A$1:$W$32</definedName>
    <definedName name="_xlnm.Print_Area" localSheetId="10">'3-12'!$A$1:$AR$22</definedName>
    <definedName name="_xlnm.Print_Area" localSheetId="11">'3-13'!$A$1:$K$42</definedName>
    <definedName name="_xlnm.Print_Area" localSheetId="12">'3-14'!$A$1:$K$41</definedName>
    <definedName name="_xlnm.Print_Area" localSheetId="13">'3-15'!$A$1:$I$29</definedName>
    <definedName name="_xlnm.Print_Area" localSheetId="14">'3-16'!$A$1:$I$21</definedName>
    <definedName name="_xlnm.Print_Area" localSheetId="15">'3-17'!$A$1:$G$67</definedName>
    <definedName name="_xlnm.Print_Area" localSheetId="16">'3-18'!$A$1:$AR$26</definedName>
    <definedName name="_xlnm.Print_Area" localSheetId="17">'3-19'!$A$1:$G$40</definedName>
    <definedName name="_xlnm.Print_Area" localSheetId="18">'3-20'!$A$1:$K$41</definedName>
    <definedName name="_xlnm.Print_Area" localSheetId="19">'3-21'!$A$1:$AG$20</definedName>
    <definedName name="_xlnm.Print_Area" localSheetId="20">'3-22'!$A$1:$V$22</definedName>
    <definedName name="_xlnm.Print_Area" localSheetId="21">'3-23'!$A$1:$V$24</definedName>
    <definedName name="_xlnm.Print_Area" localSheetId="22">'3-24'!$A$1:$N$41</definedName>
    <definedName name="_xlnm.Print_Area" localSheetId="1">'3-3'!$A$1:$B$28</definedName>
    <definedName name="_xlnm.Print_Area" localSheetId="2">'3-4'!$A$1:$M$41</definedName>
    <definedName name="_xlnm.Print_Area" localSheetId="3">'3-5'!$A$1:$K$23</definedName>
    <definedName name="_xlnm.Print_Area" localSheetId="4">'3-6'!$A$1:$D$40</definedName>
    <definedName name="_xlnm.Print_Area" localSheetId="5">'3-7'!$A$1:$I$41</definedName>
    <definedName name="_xlnm.Print_Area" localSheetId="6">'3-8'!$A$1:$BI$36</definedName>
    <definedName name="_xlnm.Print_Area" localSheetId="7">'3-9'!$A$1:$W$32</definedName>
    <definedName name="Print_Area_MI" localSheetId="11">#REF!</definedName>
    <definedName name="Print_Area_MI" localSheetId="12">'3-14'!$A$2:$K$41</definedName>
    <definedName name="Print_Area_MI" localSheetId="15">'3-17'!$G$2:$G$4</definedName>
    <definedName name="Print_Area_MI" localSheetId="16">'3-18'!$A$2:$B$24</definedName>
    <definedName name="Print_Area_MI" localSheetId="18">#REF!</definedName>
    <definedName name="Print_Area_MI" localSheetId="19">#REF!</definedName>
    <definedName name="Print_Area_MI" localSheetId="21">#REF!</definedName>
    <definedName name="Print_Area_MI" localSheetId="22">'3-24'!$D$2:$F$39</definedName>
    <definedName name="Print_Area_MI" localSheetId="4">'3-6'!$B$1:$D$40</definedName>
    <definedName name="Print_Area_MI" localSheetId="5">#REF!</definedName>
    <definedName name="Print_Area_MI" localSheetId="7">#REF!</definedName>
    <definedName name="Print_Area_MI">#REF!</definedName>
    <definedName name="SMR" localSheetId="9">#REF!</definedName>
    <definedName name="SMR" localSheetId="10">#REF!</definedName>
    <definedName name="SMR" localSheetId="11">#REF!</definedName>
    <definedName name="SMR" localSheetId="12">#REF!</definedName>
    <definedName name="SMR" localSheetId="13">#REF!</definedName>
    <definedName name="SMR" localSheetId="18">#REF!</definedName>
    <definedName name="SMR" localSheetId="21">#REF!</definedName>
    <definedName name="SMR" localSheetId="22">#REF!</definedName>
    <definedName name="SMR" localSheetId="5">#REF!</definedName>
    <definedName name="SMR" localSheetId="7">#REF!</definedName>
    <definedName name="SMR">#REF!</definedName>
    <definedName name="YEAR" localSheetId="9">#REF!</definedName>
    <definedName name="YEAR" localSheetId="10">#REF!</definedName>
    <definedName name="YEAR" localSheetId="11">#REF!</definedName>
    <definedName name="YEAR" localSheetId="12">#REF!</definedName>
    <definedName name="YEAR" localSheetId="13">#REF!</definedName>
    <definedName name="YEAR" localSheetId="18">#REF!</definedName>
    <definedName name="YEAR" localSheetId="21">#REF!</definedName>
    <definedName name="YEAR" localSheetId="22">#REF!</definedName>
    <definedName name="YEAR" localSheetId="5">#REF!</definedName>
    <definedName name="YEAR" localSheetId="7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12" l="1"/>
  <c r="H24" i="92" l="1"/>
  <c r="H24" i="91"/>
  <c r="H16" i="92"/>
  <c r="H16" i="91"/>
  <c r="D66" i="113" l="1"/>
  <c r="E66" i="113"/>
  <c r="F66" i="113"/>
  <c r="G66" i="113"/>
  <c r="C66" i="113"/>
  <c r="G64" i="113"/>
  <c r="D64" i="113"/>
  <c r="K9" i="106" l="1"/>
  <c r="K10" i="106"/>
  <c r="K11" i="106"/>
  <c r="K12" i="106"/>
  <c r="K13" i="106"/>
  <c r="K14" i="106"/>
  <c r="K15" i="106"/>
  <c r="K16" i="106"/>
  <c r="K17" i="106"/>
  <c r="K18" i="106"/>
  <c r="K19" i="106"/>
  <c r="K8" i="106"/>
  <c r="J20" i="106"/>
  <c r="I20" i="106"/>
  <c r="H20" i="106"/>
  <c r="G20" i="106"/>
  <c r="F20" i="106"/>
  <c r="E20" i="106"/>
  <c r="K38" i="105"/>
  <c r="L38" i="105"/>
  <c r="J38" i="105"/>
  <c r="G38" i="105"/>
  <c r="D38" i="105"/>
  <c r="M38" i="105" l="1"/>
  <c r="L38" i="63"/>
  <c r="M38" i="63"/>
  <c r="K38" i="63"/>
  <c r="H38" i="63" s="1"/>
  <c r="F38" i="63"/>
  <c r="C38" i="63" s="1"/>
  <c r="F37" i="63"/>
  <c r="V19" i="116"/>
  <c r="V18" i="112"/>
  <c r="AG18" i="97"/>
  <c r="AG12" i="97"/>
  <c r="AQ21" i="115"/>
  <c r="AR21" i="115"/>
  <c r="AQ18" i="115"/>
  <c r="AR18" i="115" s="1"/>
  <c r="AQ15" i="115"/>
  <c r="AR15" i="115"/>
  <c r="AQ12" i="115"/>
  <c r="AR12" i="115" s="1"/>
  <c r="AQ9" i="115"/>
  <c r="AR9" i="115"/>
  <c r="H37" i="92"/>
  <c r="N38" i="63" l="1"/>
  <c r="E38" i="63"/>
  <c r="J38" i="63"/>
  <c r="AQ22" i="115"/>
  <c r="H36" i="91"/>
  <c r="H37" i="91"/>
  <c r="AR18" i="90" l="1"/>
  <c r="AQ18" i="90"/>
  <c r="W28" i="89"/>
  <c r="AR28" i="88"/>
  <c r="AQ28" i="88"/>
  <c r="W28" i="87"/>
  <c r="BH29" i="85"/>
  <c r="BH21" i="85"/>
  <c r="BH13" i="85"/>
  <c r="BH30" i="85" l="1"/>
  <c r="AG18" i="102"/>
  <c r="AG16" i="102"/>
  <c r="AG15" i="102"/>
  <c r="AG12" i="102"/>
  <c r="AG9" i="102"/>
  <c r="AB16" i="102"/>
  <c r="BI28" i="85" l="1"/>
  <c r="BI24" i="85"/>
  <c r="BI19" i="85"/>
  <c r="BI15" i="85"/>
  <c r="BI10" i="85"/>
  <c r="BI27" i="85"/>
  <c r="BI23" i="85"/>
  <c r="BI18" i="85"/>
  <c r="BI14" i="85"/>
  <c r="BI9" i="85"/>
  <c r="BI26" i="85"/>
  <c r="BI22" i="85"/>
  <c r="BI17" i="85"/>
  <c r="BI12" i="85"/>
  <c r="BI8" i="85"/>
  <c r="BI25" i="85"/>
  <c r="BI20" i="85"/>
  <c r="BI16" i="85"/>
  <c r="BI11" i="85"/>
  <c r="BI7" i="85"/>
  <c r="BI30" i="85"/>
  <c r="BI29" i="85"/>
  <c r="BI21" i="85"/>
  <c r="BI13" i="85"/>
  <c r="AG20" i="102"/>
  <c r="AG19" i="102" s="1"/>
  <c r="U19" i="116"/>
  <c r="T19" i="116"/>
  <c r="S19" i="116"/>
  <c r="R19" i="116"/>
  <c r="Q19" i="116"/>
  <c r="P19" i="116"/>
  <c r="O19" i="116"/>
  <c r="N19" i="116"/>
  <c r="M19" i="116"/>
  <c r="L19" i="116"/>
  <c r="K19" i="116"/>
  <c r="J19" i="116"/>
  <c r="I19" i="116"/>
  <c r="H19" i="116"/>
  <c r="G19" i="116"/>
  <c r="F19" i="116"/>
  <c r="E19" i="116"/>
  <c r="D19" i="116"/>
  <c r="C19" i="116"/>
  <c r="B19" i="116"/>
  <c r="AG17" i="102" l="1"/>
  <c r="G37" i="114"/>
  <c r="J14" i="63"/>
  <c r="H16" i="63"/>
  <c r="E37" i="63"/>
  <c r="M37" i="63"/>
  <c r="L37" i="63"/>
  <c r="M36" i="63"/>
  <c r="L36" i="63"/>
  <c r="M35" i="63"/>
  <c r="L35" i="63"/>
  <c r="M34" i="63"/>
  <c r="L34" i="63"/>
  <c r="M33" i="63"/>
  <c r="L33" i="63"/>
  <c r="M32" i="63"/>
  <c r="L32" i="63"/>
  <c r="M31" i="63"/>
  <c r="L31" i="63"/>
  <c r="M30" i="63"/>
  <c r="L30" i="63"/>
  <c r="M29" i="63"/>
  <c r="L29" i="63"/>
  <c r="M28" i="63"/>
  <c r="L28" i="63"/>
  <c r="M27" i="63"/>
  <c r="L27" i="63"/>
  <c r="M26" i="63"/>
  <c r="L26" i="63"/>
  <c r="M25" i="63"/>
  <c r="L25" i="63"/>
  <c r="M24" i="63"/>
  <c r="L24" i="63"/>
  <c r="M23" i="63"/>
  <c r="L23" i="63"/>
  <c r="M22" i="63"/>
  <c r="L22" i="63"/>
  <c r="M21" i="63"/>
  <c r="L21" i="63"/>
  <c r="M20" i="63"/>
  <c r="L20" i="63"/>
  <c r="M19" i="63"/>
  <c r="L19" i="63"/>
  <c r="M18" i="63"/>
  <c r="L18" i="63"/>
  <c r="M17" i="63"/>
  <c r="L17" i="63"/>
  <c r="M16" i="63"/>
  <c r="L16" i="63"/>
  <c r="M15" i="63"/>
  <c r="L15" i="63"/>
  <c r="M14" i="63"/>
  <c r="L14" i="63"/>
  <c r="M13" i="63"/>
  <c r="L13" i="63"/>
  <c r="M12" i="63"/>
  <c r="L12" i="63"/>
  <c r="M11" i="63"/>
  <c r="L11" i="63"/>
  <c r="M10" i="63"/>
  <c r="L10" i="63"/>
  <c r="M9" i="63"/>
  <c r="L9" i="63"/>
  <c r="K37" i="63"/>
  <c r="H37" i="63" s="1"/>
  <c r="K36" i="63"/>
  <c r="H36" i="63" s="1"/>
  <c r="K35" i="63"/>
  <c r="H35" i="63" s="1"/>
  <c r="K34" i="63"/>
  <c r="H34" i="63" s="1"/>
  <c r="K33" i="63"/>
  <c r="J33" i="63" s="1"/>
  <c r="K32" i="63"/>
  <c r="H32" i="63" s="1"/>
  <c r="K31" i="63"/>
  <c r="H31" i="63" s="1"/>
  <c r="K30" i="63"/>
  <c r="H30" i="63" s="1"/>
  <c r="K29" i="63"/>
  <c r="J29" i="63" s="1"/>
  <c r="K28" i="63"/>
  <c r="J28" i="63" s="1"/>
  <c r="K27" i="63"/>
  <c r="H27" i="63" s="1"/>
  <c r="K26" i="63"/>
  <c r="H26" i="63" s="1"/>
  <c r="K25" i="63"/>
  <c r="J25" i="63" s="1"/>
  <c r="K24" i="63"/>
  <c r="J24" i="63" s="1"/>
  <c r="K23" i="63"/>
  <c r="H23" i="63" s="1"/>
  <c r="K22" i="63"/>
  <c r="H22" i="63" s="1"/>
  <c r="K21" i="63"/>
  <c r="J21" i="63" s="1"/>
  <c r="K20" i="63"/>
  <c r="J20" i="63" s="1"/>
  <c r="K19" i="63"/>
  <c r="H19" i="63" s="1"/>
  <c r="K18" i="63"/>
  <c r="H18" i="63" s="1"/>
  <c r="K17" i="63"/>
  <c r="J17" i="63" s="1"/>
  <c r="K16" i="63"/>
  <c r="J16" i="63" s="1"/>
  <c r="K15" i="63"/>
  <c r="H15" i="63" s="1"/>
  <c r="K14" i="63"/>
  <c r="H14" i="63" s="1"/>
  <c r="K13" i="63"/>
  <c r="J13" i="63" s="1"/>
  <c r="K12" i="63"/>
  <c r="J12" i="63" s="1"/>
  <c r="K11" i="63"/>
  <c r="H11" i="63" s="1"/>
  <c r="K10" i="63"/>
  <c r="H10" i="63" s="1"/>
  <c r="K9" i="63"/>
  <c r="J9" i="63" s="1"/>
  <c r="F9" i="63"/>
  <c r="E9" i="63" s="1"/>
  <c r="F10" i="63"/>
  <c r="F11" i="63"/>
  <c r="F12" i="63"/>
  <c r="C12" i="63" s="1"/>
  <c r="F13" i="63"/>
  <c r="E13" i="63" s="1"/>
  <c r="F14" i="63"/>
  <c r="N14" i="63" s="1"/>
  <c r="F15" i="63"/>
  <c r="F16" i="63"/>
  <c r="C16" i="63" s="1"/>
  <c r="F17" i="63"/>
  <c r="E17" i="63" s="1"/>
  <c r="F18" i="63"/>
  <c r="F19" i="63"/>
  <c r="F20" i="63"/>
  <c r="F21" i="63"/>
  <c r="E21" i="63" s="1"/>
  <c r="F22" i="63"/>
  <c r="N22" i="63" s="1"/>
  <c r="F23" i="63"/>
  <c r="F24" i="63"/>
  <c r="C24" i="63" s="1"/>
  <c r="F25" i="63"/>
  <c r="E25" i="63" s="1"/>
  <c r="F26" i="63"/>
  <c r="F27" i="63"/>
  <c r="F28" i="63"/>
  <c r="C28" i="63" s="1"/>
  <c r="F29" i="63"/>
  <c r="E29" i="63" s="1"/>
  <c r="F30" i="63"/>
  <c r="N30" i="63" s="1"/>
  <c r="F31" i="63"/>
  <c r="F32" i="63"/>
  <c r="C32" i="63" s="1"/>
  <c r="F33" i="63"/>
  <c r="E33" i="63" s="1"/>
  <c r="F34" i="63"/>
  <c r="F35" i="63"/>
  <c r="F36" i="63"/>
  <c r="AA18" i="97"/>
  <c r="AB18" i="97"/>
  <c r="AC18" i="97"/>
  <c r="AD18" i="97"/>
  <c r="AE18" i="97"/>
  <c r="AF18" i="97"/>
  <c r="Z12" i="97"/>
  <c r="AA12" i="97"/>
  <c r="AB12" i="97"/>
  <c r="AC12" i="97"/>
  <c r="AD12" i="97"/>
  <c r="AE12" i="97"/>
  <c r="AF12" i="97"/>
  <c r="F64" i="113"/>
  <c r="E64" i="113"/>
  <c r="C64" i="113"/>
  <c r="H36" i="92"/>
  <c r="H35" i="92"/>
  <c r="H35" i="91"/>
  <c r="D18" i="90"/>
  <c r="E18" i="90"/>
  <c r="F18" i="90"/>
  <c r="G18" i="90"/>
  <c r="H18" i="90"/>
  <c r="I18" i="90"/>
  <c r="J18" i="90"/>
  <c r="K18" i="90"/>
  <c r="L18" i="90"/>
  <c r="M18" i="90"/>
  <c r="N18" i="90"/>
  <c r="O18" i="90"/>
  <c r="P18" i="90"/>
  <c r="Q18" i="90"/>
  <c r="R18" i="90"/>
  <c r="S18" i="90"/>
  <c r="T18" i="90"/>
  <c r="U18" i="90"/>
  <c r="V18" i="90"/>
  <c r="W18" i="90"/>
  <c r="X18" i="90"/>
  <c r="Y18" i="90"/>
  <c r="Z18" i="90"/>
  <c r="AA18" i="90"/>
  <c r="AB18" i="90"/>
  <c r="AC18" i="90"/>
  <c r="AD18" i="90"/>
  <c r="AE18" i="90"/>
  <c r="AF18" i="90"/>
  <c r="AG18" i="90"/>
  <c r="AH18" i="90"/>
  <c r="AI18" i="90"/>
  <c r="AJ18" i="90"/>
  <c r="AK18" i="90"/>
  <c r="AL18" i="90"/>
  <c r="AM18" i="90"/>
  <c r="AN18" i="90"/>
  <c r="AO18" i="90"/>
  <c r="AP18" i="90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D28" i="88"/>
  <c r="E28" i="88"/>
  <c r="F28" i="88"/>
  <c r="G28" i="88"/>
  <c r="H28" i="88"/>
  <c r="I28" i="88"/>
  <c r="J28" i="88"/>
  <c r="K28" i="88"/>
  <c r="L28" i="88"/>
  <c r="M28" i="88"/>
  <c r="N28" i="88"/>
  <c r="O28" i="88"/>
  <c r="P28" i="88"/>
  <c r="Q28" i="88"/>
  <c r="R28" i="88"/>
  <c r="S28" i="88"/>
  <c r="T28" i="88"/>
  <c r="U28" i="88"/>
  <c r="V28" i="88"/>
  <c r="W28" i="88"/>
  <c r="X28" i="88"/>
  <c r="Y28" i="88"/>
  <c r="Z28" i="88"/>
  <c r="AA28" i="88"/>
  <c r="AB28" i="88"/>
  <c r="AC28" i="88"/>
  <c r="AD28" i="88"/>
  <c r="AE28" i="88"/>
  <c r="AF28" i="88"/>
  <c r="AG28" i="88"/>
  <c r="AH28" i="88"/>
  <c r="AI28" i="88"/>
  <c r="AJ28" i="88"/>
  <c r="AK28" i="88"/>
  <c r="AL28" i="88"/>
  <c r="AM28" i="88"/>
  <c r="AN28" i="88"/>
  <c r="AO28" i="88"/>
  <c r="AP28" i="88"/>
  <c r="C28" i="88"/>
  <c r="D28" i="87"/>
  <c r="E28" i="87"/>
  <c r="F28" i="87"/>
  <c r="G28" i="87"/>
  <c r="H28" i="87"/>
  <c r="I28" i="87"/>
  <c r="J28" i="87"/>
  <c r="K28" i="87"/>
  <c r="L28" i="87"/>
  <c r="M28" i="87"/>
  <c r="N28" i="87"/>
  <c r="O28" i="87"/>
  <c r="P28" i="87"/>
  <c r="Q28" i="87"/>
  <c r="R28" i="87"/>
  <c r="S28" i="87"/>
  <c r="T28" i="87"/>
  <c r="U28" i="87"/>
  <c r="V28" i="87"/>
  <c r="C28" i="87"/>
  <c r="H24" i="63" l="1"/>
  <c r="N20" i="63"/>
  <c r="J22" i="63"/>
  <c r="N26" i="63"/>
  <c r="N18" i="63"/>
  <c r="N10" i="63"/>
  <c r="J30" i="63"/>
  <c r="E28" i="63"/>
  <c r="J32" i="63"/>
  <c r="N34" i="63"/>
  <c r="J34" i="63"/>
  <c r="N28" i="63"/>
  <c r="C14" i="63"/>
  <c r="E18" i="63"/>
  <c r="H12" i="63"/>
  <c r="H28" i="63"/>
  <c r="J10" i="63"/>
  <c r="J26" i="63"/>
  <c r="J31" i="63"/>
  <c r="J35" i="63"/>
  <c r="E14" i="63"/>
  <c r="C30" i="63"/>
  <c r="E22" i="63"/>
  <c r="E30" i="63"/>
  <c r="H29" i="63"/>
  <c r="H33" i="63"/>
  <c r="N35" i="63"/>
  <c r="N31" i="63"/>
  <c r="N27" i="63"/>
  <c r="N23" i="63"/>
  <c r="N19" i="63"/>
  <c r="N15" i="63"/>
  <c r="N11" i="63"/>
  <c r="E10" i="63"/>
  <c r="E26" i="63"/>
  <c r="E31" i="63"/>
  <c r="H20" i="63"/>
  <c r="J18" i="63"/>
  <c r="N36" i="63"/>
  <c r="J37" i="63"/>
  <c r="N37" i="63"/>
  <c r="J36" i="63"/>
  <c r="E36" i="63"/>
  <c r="E32" i="63"/>
  <c r="E35" i="63"/>
  <c r="C34" i="63"/>
  <c r="E34" i="63"/>
  <c r="C18" i="63"/>
  <c r="E11" i="63"/>
  <c r="E15" i="63"/>
  <c r="E19" i="63"/>
  <c r="E23" i="63"/>
  <c r="E27" i="63"/>
  <c r="H9" i="63"/>
  <c r="H13" i="63"/>
  <c r="H17" i="63"/>
  <c r="H21" i="63"/>
  <c r="H25" i="63"/>
  <c r="J11" i="63"/>
  <c r="J15" i="63"/>
  <c r="J19" i="63"/>
  <c r="J23" i="63"/>
  <c r="J27" i="63"/>
  <c r="C22" i="63"/>
  <c r="E12" i="63"/>
  <c r="E16" i="63"/>
  <c r="E20" i="63"/>
  <c r="E24" i="63"/>
  <c r="N12" i="63"/>
  <c r="N24" i="63"/>
  <c r="C10" i="63"/>
  <c r="C26" i="63"/>
  <c r="N33" i="63"/>
  <c r="N29" i="63"/>
  <c r="N25" i="63"/>
  <c r="N21" i="63"/>
  <c r="N17" i="63"/>
  <c r="N13" i="63"/>
  <c r="N9" i="63"/>
  <c r="C23" i="63"/>
  <c r="C35" i="63"/>
  <c r="C15" i="63"/>
  <c r="C31" i="63"/>
  <c r="N16" i="63"/>
  <c r="N32" i="63"/>
  <c r="C20" i="63"/>
  <c r="C36" i="63"/>
  <c r="C11" i="63"/>
  <c r="C19" i="63"/>
  <c r="C27" i="63"/>
  <c r="C9" i="63"/>
  <c r="C13" i="63"/>
  <c r="C17" i="63"/>
  <c r="C21" i="63"/>
  <c r="C25" i="63"/>
  <c r="C29" i="63"/>
  <c r="C33" i="63"/>
  <c r="C37" i="63"/>
  <c r="BF29" i="85" l="1"/>
  <c r="BD29" i="85"/>
  <c r="BB29" i="85"/>
  <c r="BF21" i="85"/>
  <c r="BD21" i="85"/>
  <c r="BB21" i="85"/>
  <c r="BF13" i="85"/>
  <c r="BD13" i="85"/>
  <c r="BB13" i="85"/>
  <c r="BD30" i="85" l="1"/>
  <c r="BE13" i="85" s="1"/>
  <c r="BB30" i="85"/>
  <c r="BF30" i="85"/>
  <c r="U18" i="112"/>
  <c r="T18" i="112"/>
  <c r="S18" i="112"/>
  <c r="R18" i="112"/>
  <c r="Q18" i="112"/>
  <c r="AO21" i="115"/>
  <c r="AM21" i="115"/>
  <c r="AK21" i="115"/>
  <c r="AO18" i="115"/>
  <c r="AM18" i="115"/>
  <c r="AK18" i="115"/>
  <c r="AO15" i="115"/>
  <c r="AM15" i="115"/>
  <c r="AK15" i="115"/>
  <c r="AO12" i="115"/>
  <c r="AM12" i="115"/>
  <c r="AK12" i="115"/>
  <c r="AO9" i="115"/>
  <c r="AM9" i="115"/>
  <c r="AK9" i="115"/>
  <c r="D20" i="106"/>
  <c r="K20" i="106" s="1"/>
  <c r="C20" i="106"/>
  <c r="B20" i="106"/>
  <c r="AF18" i="102"/>
  <c r="AE18" i="102"/>
  <c r="AD18" i="102"/>
  <c r="AF16" i="102"/>
  <c r="AF20" i="102" s="1"/>
  <c r="AE16" i="102"/>
  <c r="AD16" i="102"/>
  <c r="AF15" i="102"/>
  <c r="AE15" i="102"/>
  <c r="AD15" i="102"/>
  <c r="AF12" i="102"/>
  <c r="AE12" i="102"/>
  <c r="AD12" i="102"/>
  <c r="AF9" i="102"/>
  <c r="AE9" i="102"/>
  <c r="AD9" i="102"/>
  <c r="AC9" i="102"/>
  <c r="L37" i="105"/>
  <c r="K37" i="105"/>
  <c r="J37" i="105"/>
  <c r="G37" i="105"/>
  <c r="D37" i="105"/>
  <c r="BG23" i="85" l="1"/>
  <c r="BG27" i="85"/>
  <c r="BG15" i="85"/>
  <c r="BG20" i="85"/>
  <c r="BG9" i="85"/>
  <c r="BG7" i="85"/>
  <c r="BG24" i="85"/>
  <c r="BG28" i="85"/>
  <c r="BG16" i="85"/>
  <c r="BG14" i="85"/>
  <c r="BG10" i="85"/>
  <c r="BG25" i="85"/>
  <c r="BG22" i="85"/>
  <c r="BG17" i="85"/>
  <c r="BG13" i="85"/>
  <c r="BG11" i="85"/>
  <c r="BG26" i="85"/>
  <c r="BG18" i="85"/>
  <c r="BG19" i="85"/>
  <c r="BG8" i="85"/>
  <c r="BG12" i="85"/>
  <c r="BG21" i="85"/>
  <c r="BG29" i="85"/>
  <c r="BG30" i="85"/>
  <c r="BE25" i="85"/>
  <c r="BE17" i="85"/>
  <c r="BE9" i="85"/>
  <c r="BE28" i="85"/>
  <c r="BE24" i="85"/>
  <c r="BE20" i="85"/>
  <c r="BE16" i="85"/>
  <c r="BE12" i="85"/>
  <c r="BE8" i="85"/>
  <c r="BE22" i="85"/>
  <c r="BE14" i="85"/>
  <c r="BE27" i="85"/>
  <c r="BE23" i="85"/>
  <c r="BE19" i="85"/>
  <c r="BE15" i="85"/>
  <c r="BE11" i="85"/>
  <c r="BE7" i="85"/>
  <c r="BE30" i="85"/>
  <c r="BE26" i="85"/>
  <c r="BE18" i="85"/>
  <c r="BE10" i="85"/>
  <c r="BE29" i="85"/>
  <c r="BE21" i="85"/>
  <c r="M37" i="105"/>
  <c r="AM22" i="115"/>
  <c r="BC27" i="85"/>
  <c r="BC23" i="85"/>
  <c r="BC19" i="85"/>
  <c r="BC15" i="85"/>
  <c r="BC11" i="85"/>
  <c r="BC7" i="85"/>
  <c r="BC30" i="85"/>
  <c r="BC26" i="85"/>
  <c r="BC22" i="85"/>
  <c r="BC18" i="85"/>
  <c r="BC14" i="85"/>
  <c r="BC10" i="85"/>
  <c r="BC29" i="85"/>
  <c r="BC25" i="85"/>
  <c r="BC21" i="85"/>
  <c r="BC17" i="85"/>
  <c r="BC9" i="85"/>
  <c r="BC28" i="85"/>
  <c r="BC24" i="85"/>
  <c r="BC20" i="85"/>
  <c r="BC16" i="85"/>
  <c r="BC12" i="85"/>
  <c r="BC8" i="85"/>
  <c r="BC13" i="85"/>
  <c r="AO22" i="115"/>
  <c r="AD20" i="102"/>
  <c r="AD19" i="102" s="1"/>
  <c r="AE20" i="102"/>
  <c r="AE19" i="102" s="1"/>
  <c r="AF17" i="102"/>
  <c r="AK22" i="115"/>
  <c r="AD17" i="102" l="1"/>
  <c r="AF19" i="102"/>
  <c r="AE17" i="102"/>
  <c r="AP21" i="115"/>
  <c r="AP15" i="115"/>
  <c r="AP9" i="115"/>
  <c r="AP12" i="115" l="1"/>
  <c r="AP18" i="115"/>
  <c r="E61" i="113"/>
  <c r="G61" i="113" s="1"/>
  <c r="E59" i="113"/>
  <c r="G59" i="113" s="1"/>
  <c r="J36" i="105" l="1"/>
  <c r="G36" i="105"/>
  <c r="D36" i="105"/>
  <c r="L36" i="105"/>
  <c r="K36" i="105"/>
  <c r="M36" i="105" l="1"/>
  <c r="AN8" i="115"/>
  <c r="AN7" i="115"/>
  <c r="AN9" i="115" s="1"/>
  <c r="AN20" i="115"/>
  <c r="AN19" i="115"/>
  <c r="AN17" i="115"/>
  <c r="AN16" i="115"/>
  <c r="AN18" i="115" s="1"/>
  <c r="AN14" i="115"/>
  <c r="AN13" i="115"/>
  <c r="AN11" i="115"/>
  <c r="AN10" i="115"/>
  <c r="AN12" i="115" s="1"/>
  <c r="D62" i="113"/>
  <c r="G60" i="113"/>
  <c r="G62" i="113"/>
  <c r="F62" i="113"/>
  <c r="E62" i="113"/>
  <c r="C62" i="113"/>
  <c r="AN15" i="115" l="1"/>
  <c r="AN21" i="115"/>
  <c r="H34" i="91"/>
  <c r="H33" i="91"/>
  <c r="H33" i="86"/>
  <c r="AI21" i="115" l="1"/>
  <c r="AG21" i="115"/>
  <c r="AH20" i="115" s="1"/>
  <c r="AE21" i="115"/>
  <c r="AC21" i="115"/>
  <c r="AD19" i="115" s="1"/>
  <c r="AA21" i="115"/>
  <c r="AB19" i="115" s="1"/>
  <c r="Y21" i="115"/>
  <c r="Z20" i="115" s="1"/>
  <c r="W21" i="115"/>
  <c r="U21" i="115"/>
  <c r="V19" i="115" s="1"/>
  <c r="S21" i="115"/>
  <c r="T19" i="115" s="1"/>
  <c r="Q21" i="115"/>
  <c r="R20" i="115" s="1"/>
  <c r="O21" i="115"/>
  <c r="M21" i="115"/>
  <c r="N20" i="115" s="1"/>
  <c r="K21" i="115"/>
  <c r="L19" i="115" s="1"/>
  <c r="I21" i="115"/>
  <c r="J20" i="115" s="1"/>
  <c r="G21" i="115"/>
  <c r="E21" i="115"/>
  <c r="F20" i="115" s="1"/>
  <c r="C21" i="115"/>
  <c r="D20" i="115" s="1"/>
  <c r="AL20" i="115"/>
  <c r="AJ20" i="115"/>
  <c r="AD20" i="115"/>
  <c r="AB20" i="115"/>
  <c r="T20" i="115"/>
  <c r="L20" i="115"/>
  <c r="AL19" i="115"/>
  <c r="AJ19" i="115"/>
  <c r="D19" i="115"/>
  <c r="AI18" i="115"/>
  <c r="AJ16" i="115" s="1"/>
  <c r="AG18" i="115"/>
  <c r="AH16" i="115" s="1"/>
  <c r="AE18" i="115"/>
  <c r="AF16" i="115" s="1"/>
  <c r="AC18" i="115"/>
  <c r="AD16" i="115" s="1"/>
  <c r="AA18" i="115"/>
  <c r="AB16" i="115" s="1"/>
  <c r="Y18" i="115"/>
  <c r="Z16" i="115" s="1"/>
  <c r="W18" i="115"/>
  <c r="X16" i="115" s="1"/>
  <c r="U18" i="115"/>
  <c r="V16" i="115" s="1"/>
  <c r="S18" i="115"/>
  <c r="T16" i="115" s="1"/>
  <c r="Q18" i="115"/>
  <c r="R16" i="115" s="1"/>
  <c r="O18" i="115"/>
  <c r="M18" i="115"/>
  <c r="N16" i="115" s="1"/>
  <c r="K18" i="115"/>
  <c r="L16" i="115" s="1"/>
  <c r="I18" i="115"/>
  <c r="J16" i="115" s="1"/>
  <c r="G18" i="115"/>
  <c r="H16" i="115" s="1"/>
  <c r="E18" i="115"/>
  <c r="F16" i="115" s="1"/>
  <c r="C18" i="115"/>
  <c r="D16" i="115" s="1"/>
  <c r="AL17" i="115"/>
  <c r="AB17" i="115"/>
  <c r="AL16" i="115"/>
  <c r="AI15" i="115"/>
  <c r="AJ14" i="115" s="1"/>
  <c r="AG15" i="115"/>
  <c r="AH14" i="115" s="1"/>
  <c r="AE15" i="115"/>
  <c r="AC15" i="115"/>
  <c r="AD14" i="115" s="1"/>
  <c r="AA15" i="115"/>
  <c r="AB14" i="115" s="1"/>
  <c r="Y15" i="115"/>
  <c r="Z14" i="115" s="1"/>
  <c r="W15" i="115"/>
  <c r="X13" i="115" s="1"/>
  <c r="U15" i="115"/>
  <c r="V14" i="115" s="1"/>
  <c r="S15" i="115"/>
  <c r="T14" i="115" s="1"/>
  <c r="Q15" i="115"/>
  <c r="R14" i="115" s="1"/>
  <c r="O15" i="115"/>
  <c r="P14" i="115" s="1"/>
  <c r="M15" i="115"/>
  <c r="N14" i="115" s="1"/>
  <c r="K15" i="115"/>
  <c r="L14" i="115" s="1"/>
  <c r="I15" i="115"/>
  <c r="J14" i="115" s="1"/>
  <c r="G15" i="115"/>
  <c r="H14" i="115" s="1"/>
  <c r="E15" i="115"/>
  <c r="F14" i="115" s="1"/>
  <c r="C15" i="115"/>
  <c r="D14" i="115" s="1"/>
  <c r="AL14" i="115"/>
  <c r="AF14" i="115"/>
  <c r="AL13" i="115"/>
  <c r="AJ13" i="115"/>
  <c r="AF13" i="115"/>
  <c r="AD13" i="115"/>
  <c r="AD15" i="115" s="1"/>
  <c r="AB13" i="115"/>
  <c r="D13" i="115"/>
  <c r="D15" i="115" s="1"/>
  <c r="AL11" i="115"/>
  <c r="AI12" i="115"/>
  <c r="AJ10" i="115" s="1"/>
  <c r="AG12" i="115"/>
  <c r="AH10" i="115" s="1"/>
  <c r="AE12" i="115"/>
  <c r="AF11" i="115" s="1"/>
  <c r="AC12" i="115"/>
  <c r="AD11" i="115" s="1"/>
  <c r="AA12" i="115"/>
  <c r="AB11" i="115" s="1"/>
  <c r="Y12" i="115"/>
  <c r="Z11" i="115" s="1"/>
  <c r="W12" i="115"/>
  <c r="X11" i="115" s="1"/>
  <c r="U12" i="115"/>
  <c r="V11" i="115" s="1"/>
  <c r="S12" i="115"/>
  <c r="T10" i="115" s="1"/>
  <c r="Q12" i="115"/>
  <c r="R10" i="115" s="1"/>
  <c r="O12" i="115"/>
  <c r="P11" i="115" s="1"/>
  <c r="M12" i="115"/>
  <c r="N11" i="115" s="1"/>
  <c r="K12" i="115"/>
  <c r="I12" i="115"/>
  <c r="J11" i="115" s="1"/>
  <c r="G12" i="115"/>
  <c r="H11" i="115" s="1"/>
  <c r="E12" i="115"/>
  <c r="F11" i="115" s="1"/>
  <c r="C12" i="115"/>
  <c r="D11" i="115" s="1"/>
  <c r="AJ11" i="115"/>
  <c r="L11" i="115"/>
  <c r="L10" i="115"/>
  <c r="AI9" i="115"/>
  <c r="AG9" i="115"/>
  <c r="AE9" i="115"/>
  <c r="AF7" i="115" s="1"/>
  <c r="AC9" i="115"/>
  <c r="AD7" i="115" s="1"/>
  <c r="AA9" i="115"/>
  <c r="Y9" i="115"/>
  <c r="W9" i="115"/>
  <c r="X7" i="115" s="1"/>
  <c r="U9" i="115"/>
  <c r="V7" i="115" s="1"/>
  <c r="S9" i="115"/>
  <c r="Q9" i="115"/>
  <c r="O9" i="115"/>
  <c r="P7" i="115" s="1"/>
  <c r="M9" i="115"/>
  <c r="K9" i="115"/>
  <c r="L7" i="115" s="1"/>
  <c r="I9" i="115"/>
  <c r="G9" i="115"/>
  <c r="H7" i="115" s="1"/>
  <c r="E9" i="115"/>
  <c r="C9" i="115"/>
  <c r="D8" i="115" s="1"/>
  <c r="AL8" i="115"/>
  <c r="AF8" i="115"/>
  <c r="AD8" i="115"/>
  <c r="T8" i="115"/>
  <c r="AL7" i="115"/>
  <c r="F13" i="115" l="1"/>
  <c r="F15" i="115" s="1"/>
  <c r="N13" i="115"/>
  <c r="N15" i="115" s="1"/>
  <c r="V13" i="115"/>
  <c r="V15" i="115" s="1"/>
  <c r="Z13" i="115"/>
  <c r="Z15" i="115" s="1"/>
  <c r="AD17" i="115"/>
  <c r="P17" i="115"/>
  <c r="P16" i="115"/>
  <c r="P18" i="115" s="1"/>
  <c r="L17" i="115"/>
  <c r="L18" i="115" s="1"/>
  <c r="N17" i="115"/>
  <c r="AJ17" i="115"/>
  <c r="AJ18" i="115" s="1"/>
  <c r="D17" i="115"/>
  <c r="D18" i="115" s="1"/>
  <c r="F17" i="115"/>
  <c r="F18" i="115" s="1"/>
  <c r="V17" i="115"/>
  <c r="V18" i="115" s="1"/>
  <c r="T17" i="115"/>
  <c r="T18" i="115" s="1"/>
  <c r="J17" i="115"/>
  <c r="J18" i="115" s="1"/>
  <c r="R17" i="115"/>
  <c r="Z17" i="115"/>
  <c r="Z18" i="115" s="1"/>
  <c r="AH17" i="115"/>
  <c r="AH18" i="115" s="1"/>
  <c r="AD21" i="115"/>
  <c r="R11" i="115"/>
  <c r="H13" i="115"/>
  <c r="H8" i="115"/>
  <c r="H9" i="115" s="1"/>
  <c r="Z10" i="115"/>
  <c r="Z12" i="115" s="1"/>
  <c r="AB10" i="115"/>
  <c r="T11" i="115"/>
  <c r="T12" i="115" s="1"/>
  <c r="D10" i="115"/>
  <c r="AH11" i="115"/>
  <c r="P13" i="115"/>
  <c r="AD18" i="115"/>
  <c r="AL15" i="115"/>
  <c r="J10" i="115"/>
  <c r="J12" i="115" s="1"/>
  <c r="T13" i="115"/>
  <c r="T15" i="115" s="1"/>
  <c r="L21" i="115"/>
  <c r="V20" i="115"/>
  <c r="V21" i="115" s="1"/>
  <c r="R13" i="115"/>
  <c r="R15" i="115" s="1"/>
  <c r="F19" i="115"/>
  <c r="F21" i="115" s="1"/>
  <c r="AL18" i="115"/>
  <c r="AL21" i="115"/>
  <c r="AL9" i="115"/>
  <c r="P8" i="115"/>
  <c r="N19" i="115"/>
  <c r="N21" i="115" s="1"/>
  <c r="X8" i="115"/>
  <c r="X9" i="115" s="1"/>
  <c r="J13" i="115"/>
  <c r="J15" i="115" s="1"/>
  <c r="AH13" i="115"/>
  <c r="AH15" i="115" s="1"/>
  <c r="D21" i="115"/>
  <c r="L13" i="115"/>
  <c r="L15" i="115" s="1"/>
  <c r="AB21" i="115"/>
  <c r="Q22" i="115"/>
  <c r="N18" i="115"/>
  <c r="AB15" i="115"/>
  <c r="AD9" i="115"/>
  <c r="AF9" i="115"/>
  <c r="X14" i="115"/>
  <c r="X15" i="115" s="1"/>
  <c r="I22" i="115"/>
  <c r="H20" i="115"/>
  <c r="H19" i="115"/>
  <c r="P20" i="115"/>
  <c r="P19" i="115"/>
  <c r="X20" i="115"/>
  <c r="X19" i="115"/>
  <c r="AF20" i="115"/>
  <c r="AF19" i="115"/>
  <c r="AB18" i="115"/>
  <c r="Y22" i="115"/>
  <c r="Z7" i="115"/>
  <c r="AG22" i="115"/>
  <c r="AH8" i="115"/>
  <c r="AH7" i="115"/>
  <c r="F10" i="115"/>
  <c r="F12" i="115" s="1"/>
  <c r="N10" i="115"/>
  <c r="N12" i="115" s="1"/>
  <c r="V10" i="115"/>
  <c r="V12" i="115" s="1"/>
  <c r="AD10" i="115"/>
  <c r="AD12" i="115" s="1"/>
  <c r="AL10" i="115"/>
  <c r="AL12" i="115" s="1"/>
  <c r="C22" i="115"/>
  <c r="D7" i="115"/>
  <c r="D9" i="115" s="1"/>
  <c r="K22" i="115"/>
  <c r="L8" i="115"/>
  <c r="L9" i="115" s="1"/>
  <c r="S22" i="115"/>
  <c r="T7" i="115"/>
  <c r="T9" i="115" s="1"/>
  <c r="AA22" i="115"/>
  <c r="AB8" i="115"/>
  <c r="AB7" i="115"/>
  <c r="AI22" i="115"/>
  <c r="AJ8" i="115"/>
  <c r="AJ7" i="115"/>
  <c r="H10" i="115"/>
  <c r="H12" i="115" s="1"/>
  <c r="P10" i="115"/>
  <c r="P12" i="115" s="1"/>
  <c r="X10" i="115"/>
  <c r="X12" i="115" s="1"/>
  <c r="AF10" i="115"/>
  <c r="AF12" i="115" s="1"/>
  <c r="H17" i="115"/>
  <c r="H18" i="115" s="1"/>
  <c r="X17" i="115"/>
  <c r="AF17" i="115"/>
  <c r="AF18" i="115" s="1"/>
  <c r="T21" i="115"/>
  <c r="AJ21" i="115"/>
  <c r="AJ15" i="115"/>
  <c r="P9" i="115"/>
  <c r="E22" i="115"/>
  <c r="M22" i="115"/>
  <c r="U22" i="115"/>
  <c r="AC22" i="115"/>
  <c r="R12" i="115"/>
  <c r="AH12" i="115"/>
  <c r="R18" i="115"/>
  <c r="G22" i="115"/>
  <c r="O22" i="115"/>
  <c r="W22" i="115"/>
  <c r="AE22" i="115"/>
  <c r="D12" i="115"/>
  <c r="L12" i="115"/>
  <c r="AB12" i="115"/>
  <c r="AJ12" i="115"/>
  <c r="H15" i="115"/>
  <c r="P15" i="115"/>
  <c r="AF15" i="115"/>
  <c r="J19" i="115"/>
  <c r="J21" i="115" s="1"/>
  <c r="R19" i="115"/>
  <c r="R21" i="115" s="1"/>
  <c r="Z19" i="115"/>
  <c r="Z21" i="115" s="1"/>
  <c r="AH19" i="115"/>
  <c r="AH21" i="115" s="1"/>
  <c r="F7" i="115"/>
  <c r="J7" i="115"/>
  <c r="N7" i="115"/>
  <c r="R7" i="115"/>
  <c r="F8" i="115"/>
  <c r="J8" i="115"/>
  <c r="N8" i="115"/>
  <c r="R8" i="115"/>
  <c r="V8" i="115"/>
  <c r="V9" i="115" s="1"/>
  <c r="Z8" i="115"/>
  <c r="X21" i="115" l="1"/>
  <c r="AJ9" i="115"/>
  <c r="AH9" i="115"/>
  <c r="H21" i="115"/>
  <c r="Z9" i="115"/>
  <c r="X18" i="115"/>
  <c r="AB9" i="115"/>
  <c r="AF21" i="115"/>
  <c r="P21" i="115"/>
  <c r="R9" i="115"/>
  <c r="J9" i="115"/>
  <c r="N9" i="115"/>
  <c r="F9" i="115"/>
  <c r="D60" i="113" l="1"/>
  <c r="C60" i="113"/>
  <c r="F60" i="113"/>
  <c r="E60" i="113"/>
  <c r="I33" i="86"/>
  <c r="H34" i="86"/>
  <c r="I34" i="86"/>
  <c r="H34" i="92" l="1"/>
  <c r="H27" i="91" l="1"/>
  <c r="AC15" i="102" l="1"/>
  <c r="C18" i="97" l="1"/>
  <c r="M8" i="63"/>
  <c r="L8" i="63"/>
  <c r="F8" i="63"/>
  <c r="B18" i="112"/>
  <c r="C8" i="63" l="1"/>
  <c r="E8" i="63"/>
  <c r="E57" i="113"/>
  <c r="G57" i="113" s="1"/>
  <c r="D58" i="113" s="1"/>
  <c r="E55" i="113"/>
  <c r="G55" i="113" s="1"/>
  <c r="F56" i="113" s="1"/>
  <c r="E53" i="113"/>
  <c r="E51" i="113"/>
  <c r="G51" i="113" s="1"/>
  <c r="E49" i="113"/>
  <c r="G49" i="113" s="1"/>
  <c r="E47" i="113"/>
  <c r="G47" i="113" s="1"/>
  <c r="E45" i="113"/>
  <c r="G45" i="113" s="1"/>
  <c r="D46" i="113" s="1"/>
  <c r="E43" i="113"/>
  <c r="E41" i="113"/>
  <c r="G41" i="113" s="1"/>
  <c r="E39" i="113"/>
  <c r="G39" i="113" s="1"/>
  <c r="E37" i="113"/>
  <c r="G37" i="113" s="1"/>
  <c r="D38" i="113" s="1"/>
  <c r="E35" i="113"/>
  <c r="E33" i="113"/>
  <c r="E31" i="113"/>
  <c r="E29" i="113"/>
  <c r="G29" i="113" s="1"/>
  <c r="D30" i="113" s="1"/>
  <c r="E27" i="113"/>
  <c r="G27" i="113" s="1"/>
  <c r="E25" i="113"/>
  <c r="E23" i="113"/>
  <c r="E21" i="113"/>
  <c r="G21" i="113" s="1"/>
  <c r="D22" i="113" s="1"/>
  <c r="E19" i="113"/>
  <c r="G19" i="113" s="1"/>
  <c r="E17" i="113"/>
  <c r="G17" i="113" s="1"/>
  <c r="E15" i="113"/>
  <c r="E13" i="113"/>
  <c r="E11" i="113"/>
  <c r="G11" i="113" s="1"/>
  <c r="E9" i="113"/>
  <c r="G9" i="113" s="1"/>
  <c r="E7" i="113"/>
  <c r="G7" i="113" s="1"/>
  <c r="G15" i="113" l="1"/>
  <c r="E16" i="113" s="1"/>
  <c r="F58" i="113"/>
  <c r="G58" i="113"/>
  <c r="C58" i="113"/>
  <c r="F8" i="113"/>
  <c r="C8" i="113"/>
  <c r="G8" i="113"/>
  <c r="F40" i="113"/>
  <c r="C40" i="113"/>
  <c r="G40" i="113"/>
  <c r="G13" i="113"/>
  <c r="D14" i="113" s="1"/>
  <c r="G23" i="113"/>
  <c r="G31" i="113"/>
  <c r="G33" i="113"/>
  <c r="E8" i="113"/>
  <c r="E40" i="113"/>
  <c r="E56" i="113"/>
  <c r="E22" i="113"/>
  <c r="E30" i="113"/>
  <c r="E38" i="113"/>
  <c r="E46" i="113"/>
  <c r="E58" i="113"/>
  <c r="D52" i="113"/>
  <c r="G52" i="113"/>
  <c r="C52" i="113"/>
  <c r="F52" i="113"/>
  <c r="G10" i="113"/>
  <c r="C10" i="113"/>
  <c r="F10" i="113"/>
  <c r="D10" i="113"/>
  <c r="G18" i="113"/>
  <c r="C18" i="113"/>
  <c r="F18" i="113"/>
  <c r="D18" i="113"/>
  <c r="G26" i="113"/>
  <c r="C26" i="113"/>
  <c r="F26" i="113"/>
  <c r="D26" i="113"/>
  <c r="G42" i="113"/>
  <c r="C42" i="113"/>
  <c r="F42" i="113"/>
  <c r="D42" i="113"/>
  <c r="F48" i="113"/>
  <c r="C48" i="113"/>
  <c r="D48" i="113"/>
  <c r="G48" i="113"/>
  <c r="D12" i="113"/>
  <c r="G12" i="113"/>
  <c r="C12" i="113"/>
  <c r="F12" i="113"/>
  <c r="D20" i="113"/>
  <c r="G20" i="113"/>
  <c r="C20" i="113"/>
  <c r="F20" i="113"/>
  <c r="D28" i="113"/>
  <c r="G28" i="113"/>
  <c r="C28" i="113"/>
  <c r="F28" i="113"/>
  <c r="G50" i="113"/>
  <c r="C50" i="113"/>
  <c r="F50" i="113"/>
  <c r="D50" i="113"/>
  <c r="G53" i="113"/>
  <c r="C56" i="113"/>
  <c r="G56" i="113"/>
  <c r="E12" i="113"/>
  <c r="E20" i="113"/>
  <c r="F22" i="113"/>
  <c r="E28" i="113"/>
  <c r="F30" i="113"/>
  <c r="F46" i="113"/>
  <c r="E52" i="113"/>
  <c r="D8" i="113"/>
  <c r="E10" i="113"/>
  <c r="E18" i="113"/>
  <c r="C22" i="113"/>
  <c r="G22" i="113"/>
  <c r="E26" i="113"/>
  <c r="C30" i="113"/>
  <c r="G30" i="113"/>
  <c r="G35" i="113"/>
  <c r="C38" i="113"/>
  <c r="G38" i="113"/>
  <c r="D40" i="113"/>
  <c r="E42" i="113"/>
  <c r="G43" i="113"/>
  <c r="E44" i="113" s="1"/>
  <c r="C46" i="113"/>
  <c r="G46" i="113"/>
  <c r="E50" i="113"/>
  <c r="D56" i="113"/>
  <c r="F38" i="113"/>
  <c r="E48" i="113"/>
  <c r="D24" i="113" l="1"/>
  <c r="G24" i="113"/>
  <c r="F24" i="113"/>
  <c r="F16" i="113"/>
  <c r="G16" i="113"/>
  <c r="C16" i="113"/>
  <c r="D16" i="113"/>
  <c r="E24" i="113"/>
  <c r="G14" i="113"/>
  <c r="C14" i="113"/>
  <c r="F14" i="113"/>
  <c r="E14" i="113"/>
  <c r="F34" i="113"/>
  <c r="C34" i="113"/>
  <c r="D34" i="113"/>
  <c r="G34" i="113"/>
  <c r="F32" i="113"/>
  <c r="C32" i="113"/>
  <c r="G32" i="113"/>
  <c r="D32" i="113"/>
  <c r="E34" i="113"/>
  <c r="E32" i="113"/>
  <c r="D36" i="113"/>
  <c r="G36" i="113"/>
  <c r="C36" i="113"/>
  <c r="F36" i="113"/>
  <c r="D54" i="113"/>
  <c r="G54" i="113"/>
  <c r="C54" i="113"/>
  <c r="F54" i="113"/>
  <c r="E36" i="113"/>
  <c r="D44" i="113"/>
  <c r="G44" i="113"/>
  <c r="C44" i="113"/>
  <c r="F44" i="113"/>
  <c r="E54" i="113"/>
  <c r="AL21" i="85"/>
  <c r="AZ13" i="85"/>
  <c r="AX13" i="85"/>
  <c r="AV13" i="85"/>
  <c r="AT13" i="85"/>
  <c r="AR13" i="85"/>
  <c r="AP13" i="85"/>
  <c r="AN13" i="85"/>
  <c r="AL13" i="85"/>
  <c r="AJ13" i="85"/>
  <c r="AH13" i="85"/>
  <c r="AF13" i="85"/>
  <c r="AD13" i="85"/>
  <c r="AB13" i="85"/>
  <c r="Z13" i="85"/>
  <c r="X13" i="85"/>
  <c r="V13" i="85"/>
  <c r="T13" i="85"/>
  <c r="R13" i="85"/>
  <c r="P13" i="85"/>
  <c r="N13" i="85"/>
  <c r="L13" i="85"/>
  <c r="J13" i="85"/>
  <c r="H13" i="85"/>
  <c r="F13" i="85"/>
  <c r="D13" i="85"/>
  <c r="B29" i="85"/>
  <c r="B21" i="85"/>
  <c r="B13" i="85"/>
  <c r="I32" i="86"/>
  <c r="H32" i="86"/>
  <c r="I31" i="86"/>
  <c r="H31" i="86"/>
  <c r="I30" i="86"/>
  <c r="H30" i="86"/>
  <c r="I29" i="86"/>
  <c r="H29" i="86"/>
  <c r="I28" i="86"/>
  <c r="H28" i="86"/>
  <c r="I27" i="86"/>
  <c r="H27" i="86"/>
  <c r="I26" i="86"/>
  <c r="H26" i="86"/>
  <c r="I25" i="86"/>
  <c r="H25" i="86"/>
  <c r="I24" i="86"/>
  <c r="H24" i="86"/>
  <c r="I23" i="86"/>
  <c r="H23" i="86"/>
  <c r="I22" i="86"/>
  <c r="H22" i="86"/>
  <c r="I21" i="86"/>
  <c r="H21" i="86"/>
  <c r="I20" i="86"/>
  <c r="H20" i="86"/>
  <c r="I19" i="86"/>
  <c r="H19" i="86"/>
  <c r="I18" i="86"/>
  <c r="H18" i="86"/>
  <c r="I17" i="86"/>
  <c r="H17" i="86"/>
  <c r="I16" i="86"/>
  <c r="H16" i="86"/>
  <c r="I15" i="86"/>
  <c r="H15" i="86"/>
  <c r="I14" i="86"/>
  <c r="H14" i="86"/>
  <c r="I13" i="86"/>
  <c r="H13" i="86"/>
  <c r="I12" i="86"/>
  <c r="H12" i="86"/>
  <c r="I11" i="86"/>
  <c r="H11" i="86"/>
  <c r="I10" i="86"/>
  <c r="H10" i="86"/>
  <c r="I9" i="86"/>
  <c r="H9" i="86"/>
  <c r="I8" i="86"/>
  <c r="H8" i="86"/>
  <c r="I7" i="86"/>
  <c r="H7" i="86"/>
  <c r="L34" i="105"/>
  <c r="K34" i="105"/>
  <c r="L33" i="105"/>
  <c r="K33" i="105"/>
  <c r="L32" i="105"/>
  <c r="K32" i="105"/>
  <c r="L31" i="105"/>
  <c r="K31" i="105"/>
  <c r="L30" i="105"/>
  <c r="K30" i="105"/>
  <c r="J34" i="105"/>
  <c r="J33" i="105"/>
  <c r="J32" i="105"/>
  <c r="J31" i="105"/>
  <c r="J30" i="105"/>
  <c r="G34" i="105"/>
  <c r="G33" i="105"/>
  <c r="G32" i="105"/>
  <c r="G31" i="105"/>
  <c r="G30" i="105"/>
  <c r="D29" i="105"/>
  <c r="D30" i="105"/>
  <c r="D31" i="105"/>
  <c r="D32" i="105"/>
  <c r="D33" i="105"/>
  <c r="D34" i="105"/>
  <c r="M33" i="105" l="1"/>
  <c r="B30" i="85"/>
  <c r="M32" i="105"/>
  <c r="M30" i="105"/>
  <c r="M31" i="105"/>
  <c r="M34" i="105"/>
  <c r="AB18" i="102"/>
  <c r="X16" i="102"/>
  <c r="AC18" i="102"/>
  <c r="AA18" i="102"/>
  <c r="Z18" i="102"/>
  <c r="Y18" i="102"/>
  <c r="X18" i="102"/>
  <c r="W18" i="102"/>
  <c r="V18" i="102"/>
  <c r="U18" i="102"/>
  <c r="T18" i="102"/>
  <c r="S18" i="102"/>
  <c r="R18" i="102"/>
  <c r="Q18" i="102"/>
  <c r="P18" i="102"/>
  <c r="O18" i="102"/>
  <c r="N18" i="102"/>
  <c r="M18" i="102"/>
  <c r="L18" i="102"/>
  <c r="K18" i="102"/>
  <c r="J18" i="102"/>
  <c r="I18" i="102"/>
  <c r="H18" i="102"/>
  <c r="G18" i="102"/>
  <c r="F18" i="102"/>
  <c r="E18" i="102"/>
  <c r="D18" i="102"/>
  <c r="AC16" i="102"/>
  <c r="AA16" i="102"/>
  <c r="Z16" i="102"/>
  <c r="Y16" i="102"/>
  <c r="W16" i="102"/>
  <c r="V16" i="102"/>
  <c r="V20" i="102" s="1"/>
  <c r="V19" i="102" s="1"/>
  <c r="U16" i="102"/>
  <c r="U20" i="102" s="1"/>
  <c r="T16" i="102"/>
  <c r="T20" i="102" s="1"/>
  <c r="T17" i="102" s="1"/>
  <c r="S16" i="102"/>
  <c r="S20" i="102" s="1"/>
  <c r="S19" i="102" s="1"/>
  <c r="R16" i="102"/>
  <c r="R20" i="102" s="1"/>
  <c r="R19" i="102" s="1"/>
  <c r="Q16" i="102"/>
  <c r="Q20" i="102" s="1"/>
  <c r="P16" i="102"/>
  <c r="P20" i="102" s="1"/>
  <c r="P17" i="102" s="1"/>
  <c r="O16" i="102"/>
  <c r="N16" i="102"/>
  <c r="M16" i="102"/>
  <c r="M20" i="102" s="1"/>
  <c r="L16" i="102"/>
  <c r="L20" i="102" s="1"/>
  <c r="L17" i="102" s="1"/>
  <c r="K16" i="102"/>
  <c r="J16" i="102"/>
  <c r="J20" i="102" s="1"/>
  <c r="J19" i="102" s="1"/>
  <c r="I16" i="102"/>
  <c r="I20" i="102" s="1"/>
  <c r="H16" i="102"/>
  <c r="H20" i="102" s="1"/>
  <c r="H17" i="102" s="1"/>
  <c r="G16" i="102"/>
  <c r="G20" i="102" s="1"/>
  <c r="G19" i="102" s="1"/>
  <c r="F16" i="102"/>
  <c r="F20" i="102" s="1"/>
  <c r="F19" i="102" s="1"/>
  <c r="E16" i="102"/>
  <c r="E20" i="102" s="1"/>
  <c r="D16" i="102"/>
  <c r="D20" i="102" s="1"/>
  <c r="D17" i="102" s="1"/>
  <c r="C16" i="102"/>
  <c r="AB15" i="102"/>
  <c r="AA15" i="102"/>
  <c r="Z15" i="102"/>
  <c r="Y15" i="102"/>
  <c r="X15" i="102"/>
  <c r="W15" i="102"/>
  <c r="V15" i="102"/>
  <c r="U15" i="102"/>
  <c r="T15" i="102"/>
  <c r="S15" i="102"/>
  <c r="R15" i="102"/>
  <c r="Q15" i="102"/>
  <c r="P15" i="102"/>
  <c r="O15" i="102"/>
  <c r="N15" i="102"/>
  <c r="M15" i="102"/>
  <c r="L15" i="102"/>
  <c r="K15" i="102"/>
  <c r="J15" i="102"/>
  <c r="I15" i="102"/>
  <c r="H15" i="102"/>
  <c r="G15" i="102"/>
  <c r="F15" i="102"/>
  <c r="E15" i="102"/>
  <c r="D15" i="102"/>
  <c r="AC12" i="102"/>
  <c r="AB12" i="102"/>
  <c r="AA12" i="102"/>
  <c r="Z12" i="102"/>
  <c r="Y12" i="102"/>
  <c r="X12" i="102"/>
  <c r="W12" i="102"/>
  <c r="V12" i="102"/>
  <c r="U12" i="102"/>
  <c r="T12" i="102"/>
  <c r="S12" i="102"/>
  <c r="R12" i="102"/>
  <c r="Q12" i="102"/>
  <c r="P12" i="102"/>
  <c r="O12" i="102"/>
  <c r="N12" i="102"/>
  <c r="M12" i="102"/>
  <c r="L12" i="102"/>
  <c r="K12" i="102"/>
  <c r="J12" i="102"/>
  <c r="I12" i="102"/>
  <c r="H12" i="102"/>
  <c r="G12" i="102"/>
  <c r="F12" i="102"/>
  <c r="E12" i="102"/>
  <c r="D12" i="102"/>
  <c r="AB9" i="102"/>
  <c r="AA9" i="102"/>
  <c r="Z9" i="102"/>
  <c r="Y9" i="102"/>
  <c r="X9" i="102"/>
  <c r="W9" i="102"/>
  <c r="V9" i="102"/>
  <c r="U9" i="102"/>
  <c r="T9" i="102"/>
  <c r="S9" i="102"/>
  <c r="R9" i="102"/>
  <c r="Q9" i="102"/>
  <c r="P9" i="102"/>
  <c r="O9" i="102"/>
  <c r="N9" i="102"/>
  <c r="M9" i="102"/>
  <c r="L9" i="102"/>
  <c r="K9" i="102"/>
  <c r="J9" i="102"/>
  <c r="I9" i="102"/>
  <c r="H9" i="102"/>
  <c r="G9" i="102"/>
  <c r="F9" i="102"/>
  <c r="E9" i="102"/>
  <c r="D9" i="102"/>
  <c r="C9" i="102"/>
  <c r="W20" i="102" l="1"/>
  <c r="W19" i="102" s="1"/>
  <c r="F17" i="102"/>
  <c r="R17" i="102"/>
  <c r="S17" i="102"/>
  <c r="G17" i="102"/>
  <c r="K20" i="102"/>
  <c r="K19" i="102" s="1"/>
  <c r="N20" i="102"/>
  <c r="N19" i="102" s="1"/>
  <c r="J17" i="102"/>
  <c r="V17" i="102"/>
  <c r="O20" i="102"/>
  <c r="O19" i="102" s="1"/>
  <c r="Z20" i="102"/>
  <c r="Z19" i="102" s="1"/>
  <c r="AB20" i="102"/>
  <c r="AB19" i="102" s="1"/>
  <c r="D19" i="102"/>
  <c r="P19" i="102"/>
  <c r="E19" i="102"/>
  <c r="Q19" i="102"/>
  <c r="H19" i="102"/>
  <c r="L19" i="102"/>
  <c r="T19" i="102"/>
  <c r="I19" i="102"/>
  <c r="M19" i="102"/>
  <c r="U19" i="102"/>
  <c r="I17" i="102"/>
  <c r="Q17" i="102"/>
  <c r="AC20" i="102"/>
  <c r="AC19" i="102" s="1"/>
  <c r="E17" i="102"/>
  <c r="M17" i="102"/>
  <c r="U17" i="102"/>
  <c r="Y20" i="102"/>
  <c r="Y19" i="102" s="1"/>
  <c r="AA20" i="102"/>
  <c r="AA19" i="102" s="1"/>
  <c r="X20" i="102"/>
  <c r="X19" i="102" s="1"/>
  <c r="AB17" i="102" l="1"/>
  <c r="O17" i="102"/>
  <c r="N17" i="102"/>
  <c r="K17" i="102"/>
  <c r="Z17" i="102"/>
  <c r="Y17" i="102"/>
  <c r="W17" i="102"/>
  <c r="AC17" i="102"/>
  <c r="AA17" i="102"/>
  <c r="X17" i="102"/>
  <c r="O18" i="112"/>
  <c r="N18" i="112"/>
  <c r="M18" i="112"/>
  <c r="L18" i="112"/>
  <c r="K18" i="112"/>
  <c r="J18" i="112"/>
  <c r="I18" i="112"/>
  <c r="H18" i="112"/>
  <c r="G18" i="112"/>
  <c r="F18" i="112"/>
  <c r="E18" i="112"/>
  <c r="D18" i="112"/>
  <c r="C18" i="112"/>
  <c r="G26" i="110"/>
  <c r="G25" i="110"/>
  <c r="G24" i="110"/>
  <c r="G23" i="110"/>
  <c r="G22" i="110"/>
  <c r="G21" i="110"/>
  <c r="G20" i="110"/>
  <c r="G19" i="110"/>
  <c r="G18" i="110"/>
  <c r="G17" i="110"/>
  <c r="G16" i="110"/>
  <c r="G15" i="110"/>
  <c r="G14" i="110"/>
  <c r="G13" i="110"/>
  <c r="G12" i="110"/>
  <c r="G11" i="110"/>
  <c r="G10" i="110"/>
  <c r="G9" i="110"/>
  <c r="G8" i="110"/>
  <c r="G7" i="110"/>
  <c r="M26" i="106"/>
  <c r="L29" i="105"/>
  <c r="K29" i="105"/>
  <c r="J29" i="105"/>
  <c r="G29" i="105"/>
  <c r="L28" i="105"/>
  <c r="K28" i="105"/>
  <c r="J28" i="105"/>
  <c r="G28" i="105"/>
  <c r="D28" i="105"/>
  <c r="L27" i="105"/>
  <c r="K27" i="105"/>
  <c r="J27" i="105"/>
  <c r="G27" i="105"/>
  <c r="D27" i="105"/>
  <c r="L26" i="105"/>
  <c r="K26" i="105"/>
  <c r="J26" i="105"/>
  <c r="G26" i="105"/>
  <c r="D26" i="105"/>
  <c r="L25" i="105"/>
  <c r="K25" i="105"/>
  <c r="J25" i="105"/>
  <c r="G25" i="105"/>
  <c r="D25" i="105"/>
  <c r="L24" i="105"/>
  <c r="K24" i="105"/>
  <c r="J24" i="105"/>
  <c r="G24" i="105"/>
  <c r="D24" i="105"/>
  <c r="L23" i="105"/>
  <c r="K23" i="105"/>
  <c r="J23" i="105"/>
  <c r="G23" i="105"/>
  <c r="D23" i="105"/>
  <c r="L22" i="105"/>
  <c r="K22" i="105"/>
  <c r="J22" i="105"/>
  <c r="G22" i="105"/>
  <c r="D22" i="105"/>
  <c r="M21" i="105"/>
  <c r="M20" i="105"/>
  <c r="M19" i="105"/>
  <c r="M18" i="105"/>
  <c r="D17" i="105"/>
  <c r="M17" i="105" s="1"/>
  <c r="D16" i="105"/>
  <c r="M16" i="105" s="1"/>
  <c r="D15" i="105"/>
  <c r="M15" i="105" s="1"/>
  <c r="D14" i="105"/>
  <c r="M14" i="105" s="1"/>
  <c r="D13" i="105"/>
  <c r="M13" i="105" s="1"/>
  <c r="D12" i="105"/>
  <c r="M12" i="105" s="1"/>
  <c r="D11" i="105"/>
  <c r="M11" i="105" s="1"/>
  <c r="D10" i="105"/>
  <c r="M10" i="105" s="1"/>
  <c r="D9" i="105"/>
  <c r="M9" i="105" s="1"/>
  <c r="D8" i="105"/>
  <c r="M8" i="105" s="1"/>
  <c r="C18" i="102"/>
  <c r="C15" i="102"/>
  <c r="C12" i="102"/>
  <c r="M22" i="105" l="1"/>
  <c r="M26" i="105"/>
  <c r="C20" i="102"/>
  <c r="C17" i="102" s="1"/>
  <c r="M28" i="105"/>
  <c r="M29" i="105"/>
  <c r="M25" i="105"/>
  <c r="M24" i="105"/>
  <c r="M23" i="105"/>
  <c r="M27" i="105"/>
  <c r="C19" i="102" l="1"/>
  <c r="AZ21" i="85"/>
  <c r="H33" i="92" l="1"/>
  <c r="C18" i="90" l="1"/>
  <c r="AZ29" i="85" l="1"/>
  <c r="AZ30" i="85" l="1"/>
  <c r="BA7" i="85" s="1"/>
  <c r="AX29" i="85"/>
  <c r="AV29" i="85"/>
  <c r="AT29" i="85"/>
  <c r="AR29" i="85"/>
  <c r="AP29" i="85"/>
  <c r="AN29" i="85"/>
  <c r="AL29" i="85"/>
  <c r="AL30" i="85" s="1"/>
  <c r="AM25" i="85" s="1"/>
  <c r="AJ29" i="85"/>
  <c r="AH29" i="85"/>
  <c r="AF29" i="85"/>
  <c r="AD29" i="85"/>
  <c r="AD30" i="85" s="1"/>
  <c r="AB29" i="85"/>
  <c r="Z29" i="85"/>
  <c r="X29" i="85"/>
  <c r="V29" i="85"/>
  <c r="T29" i="85"/>
  <c r="AX21" i="85"/>
  <c r="AV21" i="85"/>
  <c r="AT21" i="85"/>
  <c r="AR21" i="85"/>
  <c r="AP21" i="85"/>
  <c r="AN21" i="85"/>
  <c r="AJ21" i="85"/>
  <c r="AH21" i="85"/>
  <c r="AF21" i="85"/>
  <c r="AF30" i="85" s="1"/>
  <c r="AG14" i="85" s="1"/>
  <c r="AD21" i="85"/>
  <c r="AB21" i="85"/>
  <c r="Z21" i="85"/>
  <c r="X21" i="85"/>
  <c r="X30" i="85" s="1"/>
  <c r="V21" i="85"/>
  <c r="T21" i="85"/>
  <c r="AR30" i="85"/>
  <c r="AP30" i="85"/>
  <c r="Z30" i="85" l="1"/>
  <c r="AH30" i="85"/>
  <c r="AI29" i="85" s="1"/>
  <c r="AB30" i="85"/>
  <c r="AC30" i="85" s="1"/>
  <c r="Y27" i="85"/>
  <c r="Y28" i="85"/>
  <c r="Y16" i="85"/>
  <c r="Y12" i="85"/>
  <c r="AA30" i="85"/>
  <c r="AA7" i="85"/>
  <c r="AA11" i="85"/>
  <c r="AA15" i="85"/>
  <c r="AA27" i="85"/>
  <c r="AA19" i="85"/>
  <c r="AA23" i="85"/>
  <c r="AI10" i="85"/>
  <c r="AI14" i="85"/>
  <c r="AI18" i="85"/>
  <c r="AI22" i="85"/>
  <c r="AG30" i="85"/>
  <c r="V30" i="85"/>
  <c r="W27" i="85" s="1"/>
  <c r="AC13" i="85"/>
  <c r="AC25" i="85"/>
  <c r="AC11" i="85"/>
  <c r="AC17" i="85"/>
  <c r="AC7" i="85"/>
  <c r="AC9" i="85"/>
  <c r="AA8" i="85"/>
  <c r="AA12" i="85"/>
  <c r="AA16" i="85"/>
  <c r="AA20" i="85"/>
  <c r="AA24" i="85"/>
  <c r="AA28" i="85"/>
  <c r="AC21" i="85"/>
  <c r="AI7" i="85"/>
  <c r="AI11" i="85"/>
  <c r="AI15" i="85"/>
  <c r="AI19" i="85"/>
  <c r="AI23" i="85"/>
  <c r="AI27" i="85"/>
  <c r="T30" i="85"/>
  <c r="AA9" i="85"/>
  <c r="AA13" i="85"/>
  <c r="AA17" i="85"/>
  <c r="AA21" i="85"/>
  <c r="AA25" i="85"/>
  <c r="AA29" i="85"/>
  <c r="AI8" i="85"/>
  <c r="AI12" i="85"/>
  <c r="AI16" i="85"/>
  <c r="AI20" i="85"/>
  <c r="AI24" i="85"/>
  <c r="AI28" i="85"/>
  <c r="AI26" i="85"/>
  <c r="AI30" i="85"/>
  <c r="AA10" i="85"/>
  <c r="AA14" i="85"/>
  <c r="AA18" i="85"/>
  <c r="AA22" i="85"/>
  <c r="AA26" i="85"/>
  <c r="AI9" i="85"/>
  <c r="AI13" i="85"/>
  <c r="AI17" i="85"/>
  <c r="AI21" i="85"/>
  <c r="AI25" i="85"/>
  <c r="BA24" i="85"/>
  <c r="BA15" i="85"/>
  <c r="BA13" i="85"/>
  <c r="BA27" i="85"/>
  <c r="BA10" i="85"/>
  <c r="BA19" i="85"/>
  <c r="BA14" i="85"/>
  <c r="BA28" i="85"/>
  <c r="W15" i="85"/>
  <c r="BA12" i="85"/>
  <c r="W23" i="85"/>
  <c r="Y21" i="85"/>
  <c r="W9" i="85"/>
  <c r="Y20" i="85"/>
  <c r="BA18" i="85"/>
  <c r="Y29" i="85"/>
  <c r="Y8" i="85"/>
  <c r="Y24" i="85"/>
  <c r="Y9" i="85"/>
  <c r="Y13" i="85"/>
  <c r="Y17" i="85"/>
  <c r="Y25" i="85"/>
  <c r="Y10" i="85"/>
  <c r="Y14" i="85"/>
  <c r="Y18" i="85"/>
  <c r="Y22" i="85"/>
  <c r="Y26" i="85"/>
  <c r="Y30" i="85"/>
  <c r="Y7" i="85"/>
  <c r="Y11" i="85"/>
  <c r="Y15" i="85"/>
  <c r="Y19" i="85"/>
  <c r="Y23" i="85"/>
  <c r="BA29" i="85"/>
  <c r="BA8" i="85"/>
  <c r="BA17" i="85"/>
  <c r="BA22" i="85"/>
  <c r="BA26" i="85"/>
  <c r="BA9" i="85"/>
  <c r="BA11" i="85"/>
  <c r="BA16" i="85"/>
  <c r="BA23" i="85"/>
  <c r="AC8" i="85"/>
  <c r="AC10" i="85"/>
  <c r="AC12" i="85"/>
  <c r="AC15" i="85"/>
  <c r="AC19" i="85"/>
  <c r="AC23" i="85"/>
  <c r="AC27" i="85"/>
  <c r="AC14" i="85"/>
  <c r="AC16" i="85"/>
  <c r="AC18" i="85"/>
  <c r="AC20" i="85"/>
  <c r="AC22" i="85"/>
  <c r="AC24" i="85"/>
  <c r="AC26" i="85"/>
  <c r="AC28" i="85"/>
  <c r="AE7" i="85"/>
  <c r="AE15" i="85"/>
  <c r="AE11" i="85"/>
  <c r="AE22" i="85"/>
  <c r="AE9" i="85"/>
  <c r="AE13" i="85"/>
  <c r="AE18" i="85"/>
  <c r="AE26" i="85"/>
  <c r="AE8" i="85"/>
  <c r="AE10" i="85"/>
  <c r="AE12" i="85"/>
  <c r="AE14" i="85"/>
  <c r="AE16" i="85"/>
  <c r="AE20" i="85"/>
  <c r="AE24" i="85"/>
  <c r="AE28" i="85"/>
  <c r="AE17" i="85"/>
  <c r="AE19" i="85"/>
  <c r="AE21" i="85"/>
  <c r="AE23" i="85"/>
  <c r="AE25" i="85"/>
  <c r="AE27" i="85"/>
  <c r="AE30" i="85"/>
  <c r="AG22" i="85"/>
  <c r="AG10" i="85"/>
  <c r="AG18" i="85"/>
  <c r="AG26" i="85"/>
  <c r="AG21" i="85"/>
  <c r="AG8" i="85"/>
  <c r="AG12" i="85"/>
  <c r="AG16" i="85"/>
  <c r="AG20" i="85"/>
  <c r="AG24" i="85"/>
  <c r="AG28" i="85"/>
  <c r="AG7" i="85"/>
  <c r="AG9" i="85"/>
  <c r="AG11" i="85"/>
  <c r="AG13" i="85"/>
  <c r="AG15" i="85"/>
  <c r="AG17" i="85"/>
  <c r="AG19" i="85"/>
  <c r="AG23" i="85"/>
  <c r="AG25" i="85"/>
  <c r="AG27" i="85"/>
  <c r="AG29" i="85"/>
  <c r="AJ30" i="85"/>
  <c r="AK8" i="85" s="1"/>
  <c r="AM9" i="85"/>
  <c r="AM17" i="85"/>
  <c r="AM13" i="85"/>
  <c r="AM21" i="85"/>
  <c r="AM7" i="85"/>
  <c r="AM11" i="85"/>
  <c r="AM15" i="85"/>
  <c r="AM19" i="85"/>
  <c r="AM23" i="85"/>
  <c r="AM8" i="85"/>
  <c r="AM10" i="85"/>
  <c r="AM12" i="85"/>
  <c r="AM14" i="85"/>
  <c r="AM16" i="85"/>
  <c r="AM18" i="85"/>
  <c r="AM20" i="85"/>
  <c r="AM22" i="85"/>
  <c r="AM24" i="85"/>
  <c r="AN30" i="85"/>
  <c r="AO24" i="85" s="1"/>
  <c r="AV30" i="85"/>
  <c r="AW23" i="85" s="1"/>
  <c r="AT30" i="85"/>
  <c r="AU18" i="85" s="1"/>
  <c r="BA20" i="85"/>
  <c r="BA25" i="85"/>
  <c r="AO16" i="85"/>
  <c r="AS30" i="85"/>
  <c r="AS27" i="85"/>
  <c r="AS25" i="85"/>
  <c r="AS23" i="85"/>
  <c r="AS21" i="85"/>
  <c r="AS19" i="85"/>
  <c r="AS17" i="85"/>
  <c r="AS15" i="85"/>
  <c r="AS13" i="85"/>
  <c r="AS11" i="85"/>
  <c r="AS9" i="85"/>
  <c r="AS7" i="85"/>
  <c r="AS28" i="85"/>
  <c r="AS26" i="85"/>
  <c r="AS24" i="85"/>
  <c r="AS22" i="85"/>
  <c r="AS20" i="85"/>
  <c r="AS18" i="85"/>
  <c r="AS16" i="85"/>
  <c r="AS14" i="85"/>
  <c r="AS12" i="85"/>
  <c r="AS10" i="85"/>
  <c r="AS8" i="85"/>
  <c r="AW11" i="85"/>
  <c r="AW20" i="85"/>
  <c r="AM28" i="85"/>
  <c r="AM26" i="85"/>
  <c r="AM30" i="85"/>
  <c r="AM27" i="85"/>
  <c r="AQ29" i="85"/>
  <c r="AQ27" i="85"/>
  <c r="AQ25" i="85"/>
  <c r="AQ23" i="85"/>
  <c r="AQ21" i="85"/>
  <c r="AQ19" i="85"/>
  <c r="AQ17" i="85"/>
  <c r="AQ15" i="85"/>
  <c r="AQ13" i="85"/>
  <c r="AQ11" i="85"/>
  <c r="AQ9" i="85"/>
  <c r="AQ7" i="85"/>
  <c r="AQ30" i="85"/>
  <c r="AQ28" i="85"/>
  <c r="AQ26" i="85"/>
  <c r="AQ24" i="85"/>
  <c r="AQ22" i="85"/>
  <c r="AQ20" i="85"/>
  <c r="AQ18" i="85"/>
  <c r="AQ16" i="85"/>
  <c r="AQ14" i="85"/>
  <c r="AQ12" i="85"/>
  <c r="AQ10" i="85"/>
  <c r="AQ8" i="85"/>
  <c r="AU9" i="85"/>
  <c r="AE29" i="85"/>
  <c r="AM29" i="85"/>
  <c r="AX30" i="85"/>
  <c r="AC29" i="85"/>
  <c r="AS29" i="85"/>
  <c r="BA30" i="85"/>
  <c r="BA21" i="85"/>
  <c r="W22" i="85" l="1"/>
  <c r="W24" i="85"/>
  <c r="W7" i="85"/>
  <c r="W14" i="85"/>
  <c r="W16" i="85"/>
  <c r="W30" i="85"/>
  <c r="W28" i="85"/>
  <c r="W19" i="85"/>
  <c r="W29" i="85"/>
  <c r="W10" i="85"/>
  <c r="W8" i="85"/>
  <c r="W25" i="85"/>
  <c r="W12" i="85"/>
  <c r="W21" i="85"/>
  <c r="W26" i="85"/>
  <c r="AW22" i="85"/>
  <c r="AW13" i="85"/>
  <c r="AW12" i="85"/>
  <c r="AW28" i="85"/>
  <c r="AW19" i="85"/>
  <c r="AW14" i="85"/>
  <c r="AW30" i="85"/>
  <c r="AO8" i="85"/>
  <c r="W17" i="85"/>
  <c r="W20" i="85"/>
  <c r="W11" i="85"/>
  <c r="W18" i="85"/>
  <c r="W13" i="85"/>
  <c r="U30" i="85"/>
  <c r="U26" i="85"/>
  <c r="U22" i="85"/>
  <c r="U18" i="85"/>
  <c r="U14" i="85"/>
  <c r="U10" i="85"/>
  <c r="U23" i="85"/>
  <c r="U15" i="85"/>
  <c r="U29" i="85"/>
  <c r="U25" i="85"/>
  <c r="U17" i="85"/>
  <c r="U13" i="85"/>
  <c r="U9" i="85"/>
  <c r="U19" i="85"/>
  <c r="U7" i="85"/>
  <c r="U28" i="85"/>
  <c r="U24" i="85"/>
  <c r="U20" i="85"/>
  <c r="U16" i="85"/>
  <c r="U12" i="85"/>
  <c r="U8" i="85"/>
  <c r="U27" i="85"/>
  <c r="U11" i="85"/>
  <c r="U21" i="85"/>
  <c r="AW17" i="85"/>
  <c r="AU10" i="85"/>
  <c r="AO29" i="85"/>
  <c r="AO13" i="85"/>
  <c r="AO26" i="85"/>
  <c r="AO12" i="85"/>
  <c r="AO20" i="85"/>
  <c r="AO30" i="85"/>
  <c r="AO21" i="85"/>
  <c r="AO10" i="85"/>
  <c r="AK29" i="85"/>
  <c r="AO14" i="85"/>
  <c r="AO22" i="85"/>
  <c r="AO9" i="85"/>
  <c r="AO25" i="85"/>
  <c r="AK19" i="85"/>
  <c r="AO18" i="85"/>
  <c r="AO17" i="85"/>
  <c r="AU17" i="85"/>
  <c r="AU26" i="85"/>
  <c r="AU25" i="85"/>
  <c r="AW8" i="85"/>
  <c r="AW16" i="85"/>
  <c r="AW24" i="85"/>
  <c r="AW7" i="85"/>
  <c r="AW15" i="85"/>
  <c r="AW29" i="85"/>
  <c r="AW10" i="85"/>
  <c r="AW18" i="85"/>
  <c r="AW26" i="85"/>
  <c r="AW9" i="85"/>
  <c r="AK24" i="85"/>
  <c r="AK16" i="85"/>
  <c r="AO28" i="85"/>
  <c r="AO7" i="85"/>
  <c r="AO11" i="85"/>
  <c r="AO15" i="85"/>
  <c r="AO19" i="85"/>
  <c r="AO23" i="85"/>
  <c r="AK28" i="85"/>
  <c r="AK20" i="85"/>
  <c r="AK12" i="85"/>
  <c r="AK7" i="85"/>
  <c r="AK26" i="85"/>
  <c r="AK22" i="85"/>
  <c r="AK18" i="85"/>
  <c r="AK14" i="85"/>
  <c r="AK27" i="85"/>
  <c r="AK11" i="85"/>
  <c r="AK21" i="85"/>
  <c r="AK17" i="85"/>
  <c r="AK13" i="85"/>
  <c r="AK23" i="85"/>
  <c r="AK15" i="85"/>
  <c r="AK9" i="85"/>
  <c r="AK25" i="85"/>
  <c r="AK10" i="85"/>
  <c r="AK30" i="85"/>
  <c r="AO27" i="85"/>
  <c r="AU13" i="85"/>
  <c r="AU21" i="85"/>
  <c r="AU30" i="85"/>
  <c r="AU14" i="85"/>
  <c r="AU22" i="85"/>
  <c r="AW21" i="85"/>
  <c r="AW25" i="85"/>
  <c r="AW27" i="85"/>
  <c r="AU29" i="85"/>
  <c r="AU7" i="85"/>
  <c r="AU11" i="85"/>
  <c r="AU15" i="85"/>
  <c r="AU19" i="85"/>
  <c r="AU23" i="85"/>
  <c r="AU27" i="85"/>
  <c r="AU8" i="85"/>
  <c r="AU12" i="85"/>
  <c r="AU16" i="85"/>
  <c r="AU20" i="85"/>
  <c r="AU24" i="85"/>
  <c r="AU28" i="85"/>
  <c r="AY29" i="85"/>
  <c r="AY27" i="85"/>
  <c r="AY25" i="85"/>
  <c r="AY23" i="85"/>
  <c r="AY21" i="85"/>
  <c r="AY19" i="85"/>
  <c r="AY17" i="85"/>
  <c r="AY15" i="85"/>
  <c r="AY13" i="85"/>
  <c r="AY11" i="85"/>
  <c r="AY9" i="85"/>
  <c r="AY7" i="85"/>
  <c r="AY30" i="85"/>
  <c r="AY28" i="85"/>
  <c r="AY26" i="85"/>
  <c r="AY24" i="85"/>
  <c r="AY22" i="85"/>
  <c r="AY20" i="85"/>
  <c r="AY18" i="85"/>
  <c r="AY16" i="85"/>
  <c r="AY14" i="85"/>
  <c r="AY12" i="85"/>
  <c r="AY10" i="85"/>
  <c r="AY8" i="85"/>
  <c r="I30" i="85"/>
  <c r="R29" i="85"/>
  <c r="P29" i="85"/>
  <c r="N29" i="85"/>
  <c r="L29" i="85"/>
  <c r="J29" i="85"/>
  <c r="H29" i="85"/>
  <c r="F29" i="85"/>
  <c r="D29" i="85"/>
  <c r="I28" i="85"/>
  <c r="I26" i="85"/>
  <c r="I25" i="85"/>
  <c r="I24" i="85"/>
  <c r="I23" i="85"/>
  <c r="I22" i="85"/>
  <c r="P21" i="85"/>
  <c r="N21" i="85"/>
  <c r="L21" i="85"/>
  <c r="J21" i="85"/>
  <c r="H21" i="85"/>
  <c r="I21" i="85" s="1"/>
  <c r="F21" i="85"/>
  <c r="D21" i="85"/>
  <c r="R20" i="85"/>
  <c r="R21" i="85" s="1"/>
  <c r="I20" i="85"/>
  <c r="I19" i="85"/>
  <c r="I18" i="85"/>
  <c r="I17" i="85"/>
  <c r="I16" i="85"/>
  <c r="I15" i="85"/>
  <c r="I14" i="85"/>
  <c r="I12" i="85"/>
  <c r="I11" i="85"/>
  <c r="I10" i="85"/>
  <c r="I9" i="85"/>
  <c r="I8" i="85"/>
  <c r="I7" i="85"/>
  <c r="C17" i="85" l="1"/>
  <c r="C13" i="85"/>
  <c r="F30" i="85"/>
  <c r="G9" i="85" s="1"/>
  <c r="N30" i="85"/>
  <c r="O16" i="85" s="1"/>
  <c r="L30" i="85"/>
  <c r="M10" i="85" s="1"/>
  <c r="R30" i="85"/>
  <c r="S30" i="85" s="1"/>
  <c r="C7" i="85"/>
  <c r="C8" i="85"/>
  <c r="D30" i="85"/>
  <c r="E13" i="85" s="1"/>
  <c r="C9" i="85"/>
  <c r="C28" i="85"/>
  <c r="C23" i="85"/>
  <c r="C19" i="85"/>
  <c r="C29" i="85"/>
  <c r="C26" i="85"/>
  <c r="C30" i="85"/>
  <c r="C25" i="85"/>
  <c r="C20" i="85"/>
  <c r="C18" i="85"/>
  <c r="C24" i="85"/>
  <c r="C16" i="85"/>
  <c r="C12" i="85"/>
  <c r="C11" i="85"/>
  <c r="C10" i="85"/>
  <c r="C22" i="85"/>
  <c r="C15" i="85"/>
  <c r="G18" i="85"/>
  <c r="C14" i="85"/>
  <c r="E29" i="85"/>
  <c r="J30" i="85"/>
  <c r="P30" i="85"/>
  <c r="C21" i="85"/>
  <c r="G25" i="85" l="1"/>
  <c r="O25" i="85"/>
  <c r="G21" i="85"/>
  <c r="O21" i="85"/>
  <c r="O26" i="85"/>
  <c r="O15" i="85"/>
  <c r="O12" i="85"/>
  <c r="G24" i="85"/>
  <c r="O11" i="85"/>
  <c r="G15" i="85"/>
  <c r="G23" i="85"/>
  <c r="G12" i="85"/>
  <c r="G8" i="85"/>
  <c r="S9" i="85"/>
  <c r="S10" i="85"/>
  <c r="S26" i="85"/>
  <c r="M14" i="85"/>
  <c r="S19" i="85"/>
  <c r="O17" i="85"/>
  <c r="M25" i="85"/>
  <c r="O19" i="85"/>
  <c r="M24" i="85"/>
  <c r="M7" i="85"/>
  <c r="S24" i="85"/>
  <c r="S21" i="85"/>
  <c r="S14" i="85"/>
  <c r="S16" i="85"/>
  <c r="G20" i="85"/>
  <c r="G30" i="85"/>
  <c r="G11" i="85"/>
  <c r="G13" i="85"/>
  <c r="G7" i="85"/>
  <c r="Q21" i="85"/>
  <c r="Q22" i="85"/>
  <c r="G17" i="85"/>
  <c r="G14" i="85"/>
  <c r="G22" i="85"/>
  <c r="G19" i="85"/>
  <c r="G28" i="85"/>
  <c r="G29" i="85"/>
  <c r="G26" i="85"/>
  <c r="G16" i="85"/>
  <c r="S23" i="85"/>
  <c r="S22" i="85"/>
  <c r="G10" i="85"/>
  <c r="M23" i="85"/>
  <c r="M16" i="85"/>
  <c r="M15" i="85"/>
  <c r="M20" i="85"/>
  <c r="M26" i="85"/>
  <c r="M17" i="85"/>
  <c r="M8" i="85"/>
  <c r="M13" i="85"/>
  <c r="M12" i="85"/>
  <c r="M18" i="85"/>
  <c r="M30" i="85"/>
  <c r="M19" i="85"/>
  <c r="M22" i="85"/>
  <c r="M28" i="85"/>
  <c r="O10" i="85"/>
  <c r="O24" i="85"/>
  <c r="O14" i="85"/>
  <c r="S20" i="85"/>
  <c r="O28" i="85"/>
  <c r="E24" i="85"/>
  <c r="S15" i="85"/>
  <c r="S12" i="85"/>
  <c r="S25" i="85"/>
  <c r="S28" i="85"/>
  <c r="O20" i="85"/>
  <c r="O8" i="85"/>
  <c r="O18" i="85"/>
  <c r="O22" i="85"/>
  <c r="O23" i="85"/>
  <c r="O30" i="85"/>
  <c r="S17" i="85"/>
  <c r="S11" i="85"/>
  <c r="S18" i="85"/>
  <c r="O9" i="85"/>
  <c r="O7" i="85"/>
  <c r="E18" i="85"/>
  <c r="E26" i="85"/>
  <c r="E30" i="85"/>
  <c r="E25" i="85"/>
  <c r="E23" i="85"/>
  <c r="E15" i="85"/>
  <c r="E20" i="85"/>
  <c r="E21" i="85"/>
  <c r="E14" i="85"/>
  <c r="E22" i="85"/>
  <c r="E28" i="85"/>
  <c r="M9" i="85"/>
  <c r="M11" i="85"/>
  <c r="S8" i="85"/>
  <c r="S7" i="85"/>
  <c r="E16" i="85"/>
  <c r="E12" i="85"/>
  <c r="E10" i="85"/>
  <c r="E8" i="85"/>
  <c r="E7" i="85"/>
  <c r="E19" i="85"/>
  <c r="E11" i="85"/>
  <c r="E17" i="85"/>
  <c r="E9" i="85"/>
  <c r="Q24" i="85"/>
  <c r="Q20" i="85"/>
  <c r="Q30" i="85"/>
  <c r="Q28" i="85"/>
  <c r="Q26" i="85"/>
  <c r="Q25" i="85"/>
  <c r="Q19" i="85"/>
  <c r="Q18" i="85"/>
  <c r="Q17" i="85"/>
  <c r="Q23" i="85"/>
  <c r="Q16" i="85"/>
  <c r="Q12" i="85"/>
  <c r="Q11" i="85"/>
  <c r="Q10" i="85"/>
  <c r="Q9" i="85"/>
  <c r="Q8" i="85"/>
  <c r="Q15" i="85"/>
  <c r="Q7" i="85"/>
  <c r="Q14" i="85"/>
  <c r="K30" i="85"/>
  <c r="K28" i="85"/>
  <c r="K23" i="85"/>
  <c r="K19" i="85"/>
  <c r="K26" i="85"/>
  <c r="K25" i="85"/>
  <c r="K22" i="85"/>
  <c r="K18" i="85"/>
  <c r="K20" i="85"/>
  <c r="K16" i="85"/>
  <c r="K12" i="85"/>
  <c r="K11" i="85"/>
  <c r="K10" i="85"/>
  <c r="K9" i="85"/>
  <c r="K24" i="85"/>
  <c r="K15" i="85"/>
  <c r="K17" i="85"/>
  <c r="K8" i="85"/>
  <c r="K7" i="85"/>
  <c r="K14" i="85"/>
  <c r="S29" i="85" l="1"/>
  <c r="K29" i="85"/>
  <c r="Q29" i="85"/>
  <c r="Z18" i="97" l="1"/>
  <c r="Y18" i="97"/>
  <c r="X18" i="97"/>
  <c r="W18" i="97"/>
  <c r="V18" i="97"/>
  <c r="U18" i="97"/>
  <c r="T18" i="97"/>
  <c r="S18" i="97"/>
  <c r="R18" i="97"/>
  <c r="Q18" i="97"/>
  <c r="P18" i="97"/>
  <c r="O18" i="97"/>
  <c r="N18" i="97"/>
  <c r="M18" i="97"/>
  <c r="L18" i="97"/>
  <c r="K18" i="97"/>
  <c r="J18" i="97"/>
  <c r="I18" i="97"/>
  <c r="H18" i="97"/>
  <c r="G18" i="97"/>
  <c r="F18" i="97"/>
  <c r="E18" i="97"/>
  <c r="D18" i="97"/>
  <c r="Y12" i="97"/>
  <c r="X12" i="97"/>
  <c r="W12" i="97"/>
  <c r="V12" i="97"/>
  <c r="U12" i="97"/>
  <c r="T12" i="97"/>
  <c r="S12" i="97"/>
  <c r="R12" i="97"/>
  <c r="Q12" i="97"/>
  <c r="P12" i="97"/>
  <c r="O12" i="97"/>
  <c r="N12" i="97"/>
  <c r="M12" i="97"/>
  <c r="L12" i="97"/>
  <c r="K12" i="97"/>
  <c r="J12" i="97"/>
  <c r="I12" i="97"/>
  <c r="H12" i="97"/>
  <c r="G12" i="97"/>
  <c r="F12" i="97"/>
  <c r="E12" i="97"/>
  <c r="D12" i="97"/>
  <c r="C12" i="97"/>
  <c r="H32" i="92"/>
  <c r="H31" i="92"/>
  <c r="H30" i="92"/>
  <c r="H29" i="92"/>
  <c r="H28" i="92"/>
  <c r="H27" i="92"/>
  <c r="H26" i="92"/>
  <c r="H23" i="92"/>
  <c r="H22" i="92"/>
  <c r="H21" i="92"/>
  <c r="H20" i="92"/>
  <c r="H19" i="92"/>
  <c r="H18" i="92"/>
  <c r="H17" i="92"/>
  <c r="H15" i="92"/>
  <c r="H14" i="92"/>
  <c r="H13" i="92"/>
  <c r="H12" i="92"/>
  <c r="H11" i="92"/>
  <c r="H10" i="92"/>
  <c r="H9" i="92"/>
  <c r="H8" i="92"/>
  <c r="H7" i="92"/>
  <c r="H32" i="91"/>
  <c r="H31" i="91"/>
  <c r="H30" i="91"/>
  <c r="H29" i="91"/>
  <c r="H28" i="91"/>
  <c r="H26" i="91"/>
  <c r="H23" i="91"/>
  <c r="H22" i="91"/>
  <c r="H21" i="91"/>
  <c r="H20" i="91"/>
  <c r="H19" i="91"/>
  <c r="H18" i="91"/>
  <c r="H17" i="91"/>
  <c r="H15" i="91"/>
  <c r="H14" i="91"/>
  <c r="H13" i="91"/>
  <c r="H12" i="91"/>
  <c r="H11" i="91"/>
  <c r="H10" i="91"/>
  <c r="H9" i="91"/>
  <c r="H8" i="91"/>
  <c r="H7" i="91"/>
  <c r="C28" i="89"/>
  <c r="K8" i="63" l="1"/>
  <c r="J8" i="63" l="1"/>
  <c r="H8" i="63"/>
  <c r="N8" i="63"/>
</calcChain>
</file>

<file path=xl/sharedStrings.xml><?xml version="1.0" encoding="utf-8"?>
<sst xmlns="http://schemas.openxmlformats.org/spreadsheetml/2006/main" count="1150" uniqueCount="441">
  <si>
    <t>(Tonnes)</t>
  </si>
  <si>
    <t>Year</t>
  </si>
  <si>
    <t>1990</t>
  </si>
  <si>
    <t>1993</t>
  </si>
  <si>
    <t>1994</t>
  </si>
  <si>
    <t>1995</t>
  </si>
  <si>
    <t>1996</t>
  </si>
  <si>
    <t>1997</t>
  </si>
  <si>
    <t>1998</t>
  </si>
  <si>
    <t>1999</t>
  </si>
  <si>
    <t>2000</t>
  </si>
  <si>
    <t>Product Group</t>
  </si>
  <si>
    <t>%</t>
  </si>
  <si>
    <t>Tyre</t>
  </si>
  <si>
    <t>Footwear</t>
  </si>
  <si>
    <t>Latex Products</t>
  </si>
  <si>
    <t>General Rubber Goods</t>
  </si>
  <si>
    <t>Industrial Rubber Goods</t>
  </si>
  <si>
    <t xml:space="preserve"> </t>
  </si>
  <si>
    <t>Total</t>
  </si>
  <si>
    <t xml:space="preserve">    Year</t>
  </si>
  <si>
    <t>Tyres</t>
  </si>
  <si>
    <t>Latex Goods</t>
  </si>
  <si>
    <t>TABLE 3-18</t>
  </si>
  <si>
    <t>WORLD : PRODUCTION AND CONSUMPTION OF NATURAL RUBBER AND SYNTHETIC RUBBER</t>
  </si>
  <si>
    <t>('000 Tonnes)</t>
  </si>
  <si>
    <t>Consumption</t>
  </si>
  <si>
    <t>Natural Rubber</t>
  </si>
  <si>
    <t>Synthetic Rubber</t>
  </si>
  <si>
    <t>TABLE 3-11</t>
  </si>
  <si>
    <t>TABLE 3-15</t>
  </si>
  <si>
    <t>MALAYSIA : DOMESTIC CONSUMPTION OF NATURAL RUBBER AND SYNTHETIC RUBBER</t>
  </si>
  <si>
    <t>1991</t>
  </si>
  <si>
    <t>1992</t>
  </si>
  <si>
    <t>Type</t>
  </si>
  <si>
    <t>Dry</t>
  </si>
  <si>
    <t>n.a</t>
  </si>
  <si>
    <t>TABLE 3-23</t>
  </si>
  <si>
    <t>Production</t>
  </si>
  <si>
    <t>Malaysia</t>
  </si>
  <si>
    <t>TABLE 3-1</t>
  </si>
  <si>
    <t>('000 Hectares)</t>
  </si>
  <si>
    <t>Region</t>
  </si>
  <si>
    <t>Sector</t>
  </si>
  <si>
    <t>Estate</t>
  </si>
  <si>
    <t>Smallholding</t>
  </si>
  <si>
    <t>Sabah</t>
  </si>
  <si>
    <t>-</t>
  </si>
  <si>
    <t>Sarawak</t>
  </si>
  <si>
    <t>Grand Total</t>
  </si>
  <si>
    <t xml:space="preserve">MALAYSIA : AREA REPLANTED WITH NATURAL RUBBER </t>
  </si>
  <si>
    <t>TABLE 3-3</t>
  </si>
  <si>
    <t>Peninsular Malaysia</t>
  </si>
  <si>
    <t>Sub-Total</t>
  </si>
  <si>
    <t>TABLE 3-4</t>
  </si>
  <si>
    <t>Note :</t>
  </si>
  <si>
    <t>TABLE 3-5</t>
  </si>
  <si>
    <t>(Kg/Hectare)</t>
  </si>
  <si>
    <t>1340.8</t>
  </si>
  <si>
    <t>1335.0</t>
  </si>
  <si>
    <t>1,248.0</t>
  </si>
  <si>
    <t>1,204.0</t>
  </si>
  <si>
    <t>1,120.0</t>
  </si>
  <si>
    <t>1,260.0</t>
  </si>
  <si>
    <t>TABLE 3-7</t>
  </si>
  <si>
    <t>Country of Destination</t>
  </si>
  <si>
    <t>2003</t>
  </si>
  <si>
    <t>Others</t>
  </si>
  <si>
    <t>India</t>
  </si>
  <si>
    <t xml:space="preserve">Others </t>
  </si>
  <si>
    <t>Cambodia</t>
  </si>
  <si>
    <t>Indonesia</t>
  </si>
  <si>
    <t>Philippines</t>
  </si>
  <si>
    <t>Thailand</t>
  </si>
  <si>
    <t>Vietnam</t>
  </si>
  <si>
    <t>TABLE 3-12</t>
  </si>
  <si>
    <t xml:space="preserve">MALAYSIA : EXPORT OF NATURAL RUBBER BY GRADE </t>
  </si>
  <si>
    <t>Grade</t>
  </si>
  <si>
    <t>RSS 1</t>
  </si>
  <si>
    <t>RSS 2</t>
  </si>
  <si>
    <t>RSS 3</t>
  </si>
  <si>
    <t>RSS 4</t>
  </si>
  <si>
    <t>RSS 5</t>
  </si>
  <si>
    <t>Other RSS</t>
  </si>
  <si>
    <t>SMR CV</t>
  </si>
  <si>
    <t>SMR L</t>
  </si>
  <si>
    <t>SMR 5</t>
  </si>
  <si>
    <t>SMR 10</t>
  </si>
  <si>
    <t>SMR 20</t>
  </si>
  <si>
    <t>Other SMR</t>
  </si>
  <si>
    <t>Air Dried Sheets</t>
  </si>
  <si>
    <t>Crepe</t>
  </si>
  <si>
    <t>Prepared Latex</t>
  </si>
  <si>
    <t>Skim Rubber</t>
  </si>
  <si>
    <t>Other Grades</t>
  </si>
  <si>
    <t>Source : MRB</t>
  </si>
  <si>
    <t>TABLE 3-17</t>
  </si>
  <si>
    <t xml:space="preserve"> MALAYSIA : EMPLOYMENT IN RUBBER ESTATES </t>
  </si>
  <si>
    <t>Direct Employment</t>
  </si>
  <si>
    <t>Contract Employment</t>
  </si>
  <si>
    <t>TABLE 3-21</t>
  </si>
  <si>
    <t>Sri Lanka</t>
  </si>
  <si>
    <t>INDONESIA AND THAILAND : AREA AND PRODUCTION OF NATURAL RUBBER</t>
  </si>
  <si>
    <t>Country</t>
  </si>
  <si>
    <t>Area (Hectares)</t>
  </si>
  <si>
    <t xml:space="preserve">       n.a</t>
  </si>
  <si>
    <t>Production (Tonnes)</t>
  </si>
  <si>
    <t>2004</t>
  </si>
  <si>
    <t>RSS</t>
  </si>
  <si>
    <t>SIR</t>
  </si>
  <si>
    <t>Crepe Rubber</t>
  </si>
  <si>
    <t>Latex</t>
  </si>
  <si>
    <t xml:space="preserve">STR </t>
  </si>
  <si>
    <t>TABLE 3-20</t>
  </si>
  <si>
    <t>TABLE 3-14</t>
  </si>
  <si>
    <t>TABLE 3-22</t>
  </si>
  <si>
    <t>(Cent/Kg)</t>
  </si>
  <si>
    <t>Source : ANRPC, IRSG &amp; MRB</t>
  </si>
  <si>
    <t>TABLE 3-16</t>
  </si>
  <si>
    <t xml:space="preserve">  MALAYSIA : DOMESTIC CONSUMPTION OF NATURAL RUBBER AND SYNTHETIC RUBBER BY PRODUCT GROUP</t>
  </si>
  <si>
    <t xml:space="preserve">      ** Specialty rubber includes Rubber Powder, Oil Extended Natural Rubber and Deproteinised Natural Rubber</t>
  </si>
  <si>
    <t>Specialty Rubber **</t>
  </si>
  <si>
    <t>(RM '000)</t>
  </si>
  <si>
    <t>TABLE 3-19</t>
  </si>
  <si>
    <t>Sabah*</t>
  </si>
  <si>
    <t>TABLE 3-13</t>
  </si>
  <si>
    <t>WORLD :  GROSS EXPORT OF NATURAL RUBBER BY MAJOR PRODUCING COUNTRIES</t>
  </si>
  <si>
    <t>% of Total Rubber</t>
  </si>
  <si>
    <t>Administrative Staff</t>
  </si>
  <si>
    <t>Estate Workers</t>
  </si>
  <si>
    <t>Factory Workers</t>
  </si>
  <si>
    <t>Papua New Guinea</t>
  </si>
  <si>
    <t>Value
(RM Million)</t>
  </si>
  <si>
    <t>May</t>
  </si>
  <si>
    <t>June</t>
  </si>
  <si>
    <t>July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</si>
  <si>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</si>
  <si>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</si>
  <si>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</si>
  <si>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</si>
  <si>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</si>
  <si>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</si>
  <si>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</si>
  <si>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</si>
  <si>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</si>
  <si>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RANK</t>
  </si>
  <si>
    <t>Volume 
(Tonnes)</t>
  </si>
  <si>
    <t> 889.45</t>
  </si>
  <si>
    <t> 776.68</t>
  </si>
  <si>
    <t>Average</t>
  </si>
  <si>
    <t> 831.66</t>
  </si>
  <si>
    <t> 794.47</t>
  </si>
  <si>
    <t> 791.47</t>
  </si>
  <si>
    <t> 774.68</t>
  </si>
  <si>
    <t> 560.48</t>
  </si>
  <si>
    <t>CV‎</t>
  </si>
  <si>
    <t>L‎</t>
  </si>
  <si>
    <t>5‎</t>
  </si>
  <si>
    <t>GP‎</t>
  </si>
  <si>
    <t>10‎</t>
  </si>
  <si>
    <t>20‎</t>
  </si>
  <si>
    <t>SMR</t>
  </si>
  <si>
    <t>TABLE 3-9</t>
  </si>
  <si>
    <t>TABLE 3-8</t>
  </si>
  <si>
    <t>Cote D'Ivoire</t>
  </si>
  <si>
    <t>Myanmar</t>
  </si>
  <si>
    <t>Source : MRB &amp; DOSM</t>
  </si>
  <si>
    <t> 659.66</t>
  </si>
  <si>
    <t> 952.50</t>
  </si>
  <si>
    <t> 954.50</t>
  </si>
  <si>
    <t> 971.05</t>
  </si>
  <si>
    <t> 974.05</t>
  </si>
  <si>
    <t> 1,045.54</t>
  </si>
  <si>
    <t> 1,348.33</t>
  </si>
  <si>
    <t> 1,350.33</t>
  </si>
  <si>
    <t> 1,370.83</t>
  </si>
  <si>
    <t> 1,373.83</t>
  </si>
  <si>
    <t> 1,437.63</t>
  </si>
  <si>
    <t> 1,492.75</t>
  </si>
  <si>
    <t> 743.36</t>
  </si>
  <si>
    <t> 1,058.08</t>
  </si>
  <si>
    <t> 1,060.08</t>
  </si>
  <si>
    <t> 1,077.70</t>
  </si>
  <si>
    <t> 1,080.70</t>
  </si>
  <si>
    <t> 1,157.62</t>
  </si>
  <si>
    <t> 447.52</t>
  </si>
  <si>
    <t> 637.36</t>
  </si>
  <si>
    <t> 639.36</t>
  </si>
  <si>
    <t> 652.72</t>
  </si>
  <si>
    <t> 655.72</t>
  </si>
  <si>
    <t> 677.28</t>
  </si>
  <si>
    <t> 570.91</t>
  </si>
  <si>
    <t> 831.37</t>
  </si>
  <si>
    <t> 833.37</t>
  </si>
  <si>
    <t> 842.37</t>
  </si>
  <si>
    <t> 845.37</t>
  </si>
  <si>
    <t> 935.20</t>
  </si>
  <si>
    <t> 512.51</t>
  </si>
  <si>
    <t> 734.06</t>
  </si>
  <si>
    <t> 736.06</t>
  </si>
  <si>
    <t> 745.06</t>
  </si>
  <si>
    <t> 748.06</t>
  </si>
  <si>
    <t> 792.17</t>
  </si>
  <si>
    <t> 511.01</t>
  </si>
  <si>
    <t> 710.92</t>
  </si>
  <si>
    <t> 712.92</t>
  </si>
  <si>
    <t> 721.92</t>
  </si>
  <si>
    <t> 724.92</t>
  </si>
  <si>
    <t> 795.26</t>
  </si>
  <si>
    <t> 851.48</t>
  </si>
  <si>
    <t> 382.09</t>
  </si>
  <si>
    <t> 523.07</t>
  </si>
  <si>
    <t> 525.07</t>
  </si>
  <si>
    <t> 534.07</t>
  </si>
  <si>
    <t> 536.79</t>
  </si>
  <si>
    <t> 593.67</t>
  </si>
  <si>
    <t> 330.67</t>
  </si>
  <si>
    <t> 461.93</t>
  </si>
  <si>
    <t> 463.93</t>
  </si>
  <si>
    <t> 472.93</t>
  </si>
  <si>
    <t> 481.41</t>
  </si>
  <si>
    <t> 526.59</t>
  </si>
  <si>
    <t> 287.35</t>
  </si>
  <si>
    <t> 378.97</t>
  </si>
  <si>
    <t> 380.97</t>
  </si>
  <si>
    <t> 389.97</t>
  </si>
  <si>
    <t> 387.67</t>
  </si>
  <si>
    <t> 449.89</t>
  </si>
  <si>
    <t> 207.10</t>
  </si>
  <si>
    <t> 285.98</t>
  </si>
  <si>
    <t> 288.00</t>
  </si>
  <si>
    <t> 297.00</t>
  </si>
  <si>
    <t> 292.13</t>
  </si>
  <si>
    <t> 336.41</t>
  </si>
  <si>
    <t> 170.14</t>
  </si>
  <si>
    <t> 205.56</t>
  </si>
  <si>
    <t> 207.56</t>
  </si>
  <si>
    <t> 216.56</t>
  </si>
  <si>
    <t> 213.59</t>
  </si>
  <si>
    <t> 254.02</t>
  </si>
  <si>
    <t> 202.57</t>
  </si>
  <si>
    <t> 242.52</t>
  </si>
  <si>
    <t> 244.52</t>
  </si>
  <si>
    <t> 253.52</t>
  </si>
  <si>
    <t> 252.88</t>
  </si>
  <si>
    <t> 295.37</t>
  </si>
  <si>
    <t> 330.01</t>
  </si>
  <si>
    <t>Cuplump 
100% DRC</t>
  </si>
  <si>
    <t>Type of Rubber</t>
  </si>
  <si>
    <t>Singapore</t>
  </si>
  <si>
    <t>Total ANRPC</t>
  </si>
  <si>
    <t>(+ Excess) / (- Deficit)</t>
  </si>
  <si>
    <t>TABLE 3-24</t>
  </si>
  <si>
    <t>TOTAL</t>
  </si>
  <si>
    <t>Bulk Latex (60% DRC)</t>
  </si>
  <si>
    <t>TABLE 3-10</t>
  </si>
  <si>
    <t>MRB &amp; DOSM for data on Malaysia</t>
  </si>
  <si>
    <t>Note:</t>
  </si>
  <si>
    <t>Source: DOSM</t>
  </si>
  <si>
    <t>Source : DOSM</t>
  </si>
  <si>
    <t>Volume
(Tonnes)</t>
  </si>
  <si>
    <t>U.S.A</t>
  </si>
  <si>
    <t>Germany</t>
  </si>
  <si>
    <t>Japan</t>
  </si>
  <si>
    <t>Brazil</t>
  </si>
  <si>
    <t>United Kingdom</t>
  </si>
  <si>
    <t>Australia</t>
  </si>
  <si>
    <t>Italy</t>
  </si>
  <si>
    <t>France</t>
  </si>
  <si>
    <t>South Korea</t>
  </si>
  <si>
    <t>Belgium</t>
  </si>
  <si>
    <t>Canada</t>
  </si>
  <si>
    <t>Iran</t>
  </si>
  <si>
    <t>Turkey</t>
  </si>
  <si>
    <t>Spain</t>
  </si>
  <si>
    <t>Netherlands</t>
  </si>
  <si>
    <t>Portugal</t>
  </si>
  <si>
    <t>Finland</t>
  </si>
  <si>
    <t>Taiwan</t>
  </si>
  <si>
    <t>South Africa</t>
  </si>
  <si>
    <t>Egypt</t>
  </si>
  <si>
    <t>Poland</t>
  </si>
  <si>
    <t>China</t>
  </si>
  <si>
    <t>Russian Federation</t>
  </si>
  <si>
    <t>Sweden</t>
  </si>
  <si>
    <t>Rubber 
Glove *</t>
  </si>
  <si>
    <t>Condom *</t>
  </si>
  <si>
    <t>Catheters *</t>
  </si>
  <si>
    <t xml:space="preserve">Note: </t>
  </si>
  <si>
    <t>INDONESIA AND THAILAND : EXPORT VOLUME OF NATURAL RUBBER BY TYPE</t>
  </si>
  <si>
    <t>Volume
('000 Tonnes)</t>
  </si>
  <si>
    <t>MALAYSIA : PLANTED AREA OF NATURAL RUBBER BY REGION</t>
  </si>
  <si>
    <t>MALAYSIA : PRODUCTION OF NATURAL RUBBER BY REGION</t>
  </si>
  <si>
    <t>TABLE 3-6</t>
  </si>
  <si>
    <t>Source : DOSM &amp; MRB</t>
  </si>
  <si>
    <t>MALAYSIA : AVERAGE YIELD OF NATURAL RUBBER YIELD BY SECTOR</t>
  </si>
  <si>
    <t>MALAYSIA : EXPORT OF NATURAL RUBBER BY REGION</t>
  </si>
  <si>
    <t>Note : DRC - Dry Rubber Content</t>
  </si>
  <si>
    <t>NATURAL RUBBER PRODUCTION BY ANRPC COUNTRIES</t>
  </si>
  <si>
    <t>Viet Nam</t>
  </si>
  <si>
    <t>Ghana</t>
  </si>
  <si>
    <t xml:space="preserve">December </t>
  </si>
  <si>
    <t>(RM Million)</t>
  </si>
  <si>
    <t>MALAYSIA : ANNUAL AVERAGE F.O.B. PRICE OF NATURAL RUBBER 
(SMR CV, L, 5, GP, 10, 20) AND BULK LATEX</t>
  </si>
  <si>
    <t>Compound Rubber to China</t>
  </si>
  <si>
    <t>Russian</t>
  </si>
  <si>
    <r>
      <t xml:space="preserve">      </t>
    </r>
    <r>
      <rPr>
        <vertAlign val="superscript"/>
        <sz val="11"/>
        <rFont val="Arial"/>
        <family val="2"/>
      </rPr>
      <t xml:space="preserve">e </t>
    </r>
    <r>
      <rPr>
        <sz val="11"/>
        <rFont val="Arial"/>
        <family val="2"/>
      </rPr>
      <t>Estimate</t>
    </r>
  </si>
  <si>
    <t>Peninsular</t>
  </si>
  <si>
    <t>Source: RISDA &amp; NKEA</t>
  </si>
  <si>
    <t>Note : * Combined figures for Sabah and Sarawak from 2000-2001</t>
  </si>
  <si>
    <t>Sarawak*</t>
  </si>
  <si>
    <t xml:space="preserve">MALAYSIA : EXPORT OF RUBBER &amp; RUBBER PRODUCTS TO MAJOR COUNTRIES </t>
  </si>
  <si>
    <t xml:space="preserve">MALAYSIA : EXPORT OF NATURAL RUBBER TO MAJOR COUNTRIES </t>
  </si>
  <si>
    <t xml:space="preserve">MALAYSIA : EXPORT OF RUBBER GLOVES TO MAJOR COUNTRIES </t>
  </si>
  <si>
    <t xml:space="preserve">MALAYSIA : IMPORT OF NATURAL RUBBER FROM MAJOR PRODUCER COUNTRIES </t>
  </si>
  <si>
    <t>Inner 
Tubes</t>
  </si>
  <si>
    <t>MALAYSIA : EXPORT VALUE OF SELECTED RUBBER PRODUCTS</t>
  </si>
  <si>
    <t>MALAYSIA : IMPORT VALUE OF SELECTED RUBBER PRODUCTS</t>
  </si>
  <si>
    <t>Volume (Tonnes)</t>
  </si>
  <si>
    <t xml:space="preserve">         NR - Natural Rubber</t>
  </si>
  <si>
    <t xml:space="preserve">         SR - Synthetic Rubber</t>
  </si>
  <si>
    <t>NR</t>
  </si>
  <si>
    <t>SR</t>
  </si>
  <si>
    <t>Source : IRSG/ANRPC</t>
  </si>
  <si>
    <t xml:space="preserve">Source : IRSG/ANRPC </t>
  </si>
  <si>
    <t>UAE</t>
  </si>
  <si>
    <r>
      <t xml:space="preserve">      </t>
    </r>
    <r>
      <rPr>
        <vertAlign val="superscript"/>
        <sz val="11"/>
        <rFont val="Arial"/>
        <family val="2"/>
      </rPr>
      <t>e</t>
    </r>
    <r>
      <rPr>
        <sz val="11"/>
        <rFont val="Arial"/>
        <family val="2"/>
      </rPr>
      <t xml:space="preserve"> Estimated</t>
    </r>
  </si>
  <si>
    <r>
      <t xml:space="preserve">         </t>
    </r>
    <r>
      <rPr>
        <vertAlign val="superscript"/>
        <sz val="11"/>
        <rFont val="Arial"/>
        <family val="2"/>
      </rPr>
      <t>r</t>
    </r>
    <r>
      <rPr>
        <sz val="11"/>
        <rFont val="Arial"/>
        <family val="2"/>
      </rPr>
      <t xml:space="preserve"> Revise</t>
    </r>
  </si>
  <si>
    <r>
      <rPr>
        <vertAlign val="superscript"/>
        <sz val="11"/>
        <rFont val="Arial"/>
        <family val="2"/>
      </rPr>
      <t xml:space="preserve">           p </t>
    </r>
    <r>
      <rPr>
        <sz val="11"/>
        <rFont val="Arial"/>
        <family val="2"/>
      </rPr>
      <t>Preliminary</t>
    </r>
  </si>
  <si>
    <r>
      <t xml:space="preserve">           </t>
    </r>
    <r>
      <rPr>
        <vertAlign val="superscript"/>
        <sz val="11"/>
        <rFont val="Arial"/>
        <family val="2"/>
      </rPr>
      <t>r</t>
    </r>
    <r>
      <rPr>
        <sz val="11"/>
        <rFont val="Arial"/>
        <family val="2"/>
      </rPr>
      <t xml:space="preserve"> Revise</t>
    </r>
  </si>
  <si>
    <r>
      <rPr>
        <vertAlign val="superscript"/>
        <sz val="11"/>
        <rFont val="Arial"/>
        <family val="2"/>
      </rPr>
      <t xml:space="preserve">              p </t>
    </r>
    <r>
      <rPr>
        <sz val="11"/>
        <rFont val="Arial"/>
        <family val="2"/>
      </rPr>
      <t>Preliminary</t>
    </r>
  </si>
  <si>
    <t xml:space="preserve">          * Rubber Glove, condom and catheters are the main rubber products under latex goods</t>
  </si>
  <si>
    <r>
      <t xml:space="preserve">         </t>
    </r>
    <r>
      <rPr>
        <vertAlign val="superscript"/>
        <sz val="11"/>
        <rFont val="Arial"/>
        <family val="2"/>
      </rPr>
      <t xml:space="preserve">p </t>
    </r>
    <r>
      <rPr>
        <sz val="11"/>
        <rFont val="Arial"/>
        <family val="2"/>
      </rPr>
      <t>Preliminary</t>
    </r>
  </si>
  <si>
    <t>Liberia</t>
  </si>
  <si>
    <t>2018*</t>
  </si>
  <si>
    <t xml:space="preserve">         * Preliminary</t>
  </si>
  <si>
    <t xml:space="preserve">               MRB for data on Malaysia</t>
  </si>
  <si>
    <r>
      <t xml:space="preserve">2019 </t>
    </r>
    <r>
      <rPr>
        <vertAlign val="superscript"/>
        <sz val="11"/>
        <rFont val="Arial"/>
        <family val="2"/>
      </rPr>
      <t>e</t>
    </r>
  </si>
  <si>
    <r>
      <t xml:space="preserve">2019 </t>
    </r>
    <r>
      <rPr>
        <b/>
        <vertAlign val="superscript"/>
        <sz val="11"/>
        <rFont val="Arial"/>
        <family val="2"/>
      </rPr>
      <t>p</t>
    </r>
  </si>
  <si>
    <t>2019*</t>
  </si>
  <si>
    <t>Côte d'Ivoire</t>
  </si>
  <si>
    <t>Laos</t>
  </si>
  <si>
    <t>Guatemala</t>
  </si>
  <si>
    <t>Source : IRSG</t>
  </si>
  <si>
    <r>
      <t xml:space="preserve">2020 </t>
    </r>
    <r>
      <rPr>
        <b/>
        <vertAlign val="superscript"/>
        <sz val="11"/>
        <rFont val="Arial"/>
        <family val="2"/>
      </rPr>
      <t>p</t>
    </r>
  </si>
  <si>
    <r>
      <t xml:space="preserve">      </t>
    </r>
    <r>
      <rPr>
        <vertAlign val="superscript"/>
        <sz val="11"/>
        <rFont val="Arial"/>
        <family val="2"/>
      </rPr>
      <t xml:space="preserve">p </t>
    </r>
    <r>
      <rPr>
        <sz val="11"/>
        <rFont val="Arial"/>
        <family val="2"/>
      </rPr>
      <t>Preliminary</t>
    </r>
  </si>
  <si>
    <t>MALAYSIA : MONTHLY PRODUCTION OF NATURAL RUBBER IN 2020</t>
  </si>
  <si>
    <r>
      <t xml:space="preserve">2020 </t>
    </r>
    <r>
      <rPr>
        <vertAlign val="superscript"/>
        <sz val="11"/>
        <rFont val="Arial"/>
        <family val="2"/>
      </rPr>
      <t>e</t>
    </r>
  </si>
  <si>
    <r>
      <t xml:space="preserve">2020 </t>
    </r>
    <r>
      <rPr>
        <vertAlign val="superscript"/>
        <sz val="11"/>
        <rFont val="Arial"/>
        <family val="2"/>
      </rPr>
      <t>p</t>
    </r>
  </si>
  <si>
    <r>
      <t xml:space="preserve">2019 </t>
    </r>
    <r>
      <rPr>
        <vertAlign val="superscript"/>
        <sz val="11"/>
        <rFont val="Arial"/>
        <family val="2"/>
      </rPr>
      <t>r</t>
    </r>
  </si>
  <si>
    <r>
      <t xml:space="preserve">2019 </t>
    </r>
    <r>
      <rPr>
        <b/>
        <vertAlign val="superscript"/>
        <sz val="11"/>
        <rFont val="Arial"/>
        <family val="2"/>
      </rPr>
      <t>r</t>
    </r>
  </si>
  <si>
    <t>MALAYSIA : AVERAGE MONTHLY PRICE OF NATURAL RUBBER (SMR CV, L, 5, GP, 10, 20) 
AND BULK LATEX IN 2020</t>
  </si>
  <si>
    <t> 492.75</t>
  </si>
  <si>
    <t> 786.03</t>
  </si>
  <si>
    <t> 776.03</t>
  </si>
  <si>
    <t> 602.38</t>
  </si>
  <si>
    <t> 599.38</t>
  </si>
  <si>
    <t> 592.38</t>
  </si>
  <si>
    <t> 590.38</t>
  </si>
  <si>
    <t> 459.60</t>
  </si>
  <si>
    <t> 781.20</t>
  </si>
  <si>
    <t> 771.20</t>
  </si>
  <si>
    <t> 561.68</t>
  </si>
  <si>
    <t> 558.68</t>
  </si>
  <si>
    <t> 551.68</t>
  </si>
  <si>
    <t> 549.68</t>
  </si>
  <si>
    <t> 456.73</t>
  </si>
  <si>
    <t> 746.11</t>
  </si>
  <si>
    <t> 736.11</t>
  </si>
  <si>
    <t> 529.45</t>
  </si>
  <si>
    <t> 526.45</t>
  </si>
  <si>
    <t> 519.45</t>
  </si>
  <si>
    <t> 517.45</t>
  </si>
  <si>
    <t> 435.66</t>
  </si>
  <si>
    <t> 708.76</t>
  </si>
  <si>
    <t> 698.76</t>
  </si>
  <si>
    <t> 484.64</t>
  </si>
  <si>
    <t> 481.64</t>
  </si>
  <si>
    <t> 474.64</t>
  </si>
  <si>
    <t> 472.64</t>
  </si>
  <si>
    <t> 413.26</t>
  </si>
  <si>
    <t> 740.22</t>
  </si>
  <si>
    <t> 730.22</t>
  </si>
  <si>
    <t> 482.13</t>
  </si>
  <si>
    <t> 479.13</t>
  </si>
  <si>
    <t> 472.13</t>
  </si>
  <si>
    <t> 470.13</t>
  </si>
  <si>
    <t> 432.16</t>
  </si>
  <si>
    <t> 819.83</t>
  </si>
  <si>
    <t> 809.83</t>
  </si>
  <si>
    <t> 496.33</t>
  </si>
  <si>
    <t> 493.33</t>
  </si>
  <si>
    <t> 486.33</t>
  </si>
  <si>
    <t> 484.33</t>
  </si>
  <si>
    <t> 479.90</t>
  </si>
  <si>
    <t> 798.66</t>
  </si>
  <si>
    <t> 788.66</t>
  </si>
  <si>
    <t> 509.86</t>
  </si>
  <si>
    <t> 506.86</t>
  </si>
  <si>
    <t> 499.86</t>
  </si>
  <si>
    <t> 497.86</t>
  </si>
  <si>
    <t> 467.20</t>
  </si>
  <si>
    <t> 799.55</t>
  </si>
  <si>
    <t> 789.55</t>
  </si>
  <si>
    <t> 550.68</t>
  </si>
  <si>
    <t> 547.68</t>
  </si>
  <si>
    <t> 540.68</t>
  </si>
  <si>
    <t> 538.68</t>
  </si>
  <si>
    <t> 467.71</t>
  </si>
  <si>
    <t> 827.64</t>
  </si>
  <si>
    <t> 817.64</t>
  </si>
  <si>
    <t> 570.50</t>
  </si>
  <si>
    <t> 567.50</t>
  </si>
  <si>
    <t> 560.50</t>
  </si>
  <si>
    <t> 558.50</t>
  </si>
  <si>
    <t> 484.57</t>
  </si>
  <si>
    <t> 980.24</t>
  </si>
  <si>
    <t> 970.24</t>
  </si>
  <si>
    <t> 633.76</t>
  </si>
  <si>
    <t> 630.76</t>
  </si>
  <si>
    <t> 623.76</t>
  </si>
  <si>
    <t> 621.76</t>
  </si>
  <si>
    <t> 576.14</t>
  </si>
  <si>
    <t> 1,054.57</t>
  </si>
  <si>
    <t> 1,044.57</t>
  </si>
  <si>
    <t> 644.74</t>
  </si>
  <si>
    <t> 641.74</t>
  </si>
  <si>
    <t> 634.74</t>
  </si>
  <si>
    <t> 632.74</t>
  </si>
  <si>
    <t> 620.76</t>
  </si>
  <si>
    <t> 991.31</t>
  </si>
  <si>
    <t> 981.31</t>
  </si>
  <si>
    <t> 640.74</t>
  </si>
  <si>
    <t> 637.74</t>
  </si>
  <si>
    <t> 630.74</t>
  </si>
  <si>
    <t> 628.74</t>
  </si>
  <si>
    <t> 582.79</t>
  </si>
  <si>
    <t>2020*</t>
  </si>
  <si>
    <t>Argentina</t>
  </si>
  <si>
    <t>Romania</t>
  </si>
  <si>
    <t>SMR 50/GP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</si>
</sst>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#,##0.0_);\(#,##0.0\)"/>
    <numFmt numFmtId="166" formatCode="0.0"/>
    <numFmt numFmtId="167" formatCode="0.0_)"/>
    <numFmt numFmtId="168" formatCode="0_)"/>
    <numFmt numFmtId="169" formatCode="#,##0.0"/>
    <numFmt numFmtId="170" formatCode="_(* #,##0.00_);_(* \(#,##0.00\);_(* \-??_);_(@_)"/>
    <numFmt numFmtId="171" formatCode="_(* #,##0.0_);_(* \(#,##0.0\);_(* &quot;-&quot;??_);_(@_)"/>
    <numFmt numFmtId="172" formatCode="_(* #,##0_);_(* \(#,##0\);_(* &quot;-&quot;??_);_(@_)"/>
    <numFmt numFmtId="173" formatCode="_(* #,##0_);_(* \(#,##0\);_(* \-??_);_(@_)"/>
    <numFmt numFmtId="174" formatCode="_-* #,##0.0_-;\-* #,##0.0_-;_-* &quot;-&quot;?_-;_-@_-"/>
  </numFmts>
  <fonts count="41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8"/>
      <name val="SWISS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indexed="8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  <charset val="1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1"/>
    </font>
    <font>
      <vertAlign val="superscript"/>
      <sz val="11"/>
      <name val="Arial"/>
      <family val="2"/>
    </font>
    <font>
      <sz val="11"/>
      <name val="Lucida Sans Unicode"/>
      <family val="2"/>
    </font>
    <font>
      <sz val="11"/>
      <name val="Helv"/>
    </font>
    <font>
      <b/>
      <vertAlign val="superscript"/>
      <sz val="11"/>
      <name val="Arial"/>
      <family val="2"/>
    </font>
    <font>
      <sz val="11"/>
      <name val="SWISS"/>
    </font>
    <font>
      <b/>
      <sz val="11"/>
      <name val="Helv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725">
    <xf numFmtId="0" fontId="0" fillId="0" borderId="0"/>
    <xf numFmtId="43" fontId="3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3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ill="0" applyBorder="0" applyAlignment="0" applyProtection="0"/>
    <xf numFmtId="168" fontId="6" fillId="0" borderId="0" applyFill="0" applyBorder="0" applyAlignment="0" applyProtection="0"/>
    <xf numFmtId="170" fontId="5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9" applyNumberFormat="0" applyAlignment="0" applyProtection="0"/>
    <xf numFmtId="0" fontId="13" fillId="21" borderId="30" applyNumberFormat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1" applyNumberFormat="0" applyFill="0" applyAlignment="0" applyProtection="0"/>
    <xf numFmtId="0" fontId="20" fillId="0" borderId="32" applyNumberFormat="0" applyFill="0" applyAlignment="0" applyProtection="0"/>
    <xf numFmtId="0" fontId="21" fillId="0" borderId="3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7" borderId="29" applyNumberFormat="0" applyAlignment="0" applyProtection="0"/>
    <xf numFmtId="0" fontId="25" fillId="0" borderId="34" applyNumberFormat="0" applyFill="0" applyAlignment="0" applyProtection="0"/>
    <xf numFmtId="0" fontId="2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9" fillId="23" borderId="35" applyNumberFormat="0" applyFont="0" applyAlignment="0" applyProtection="0"/>
    <xf numFmtId="0" fontId="27" fillId="20" borderId="36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7" applyNumberFormat="0" applyFill="0" applyAlignment="0" applyProtection="0"/>
    <xf numFmtId="0" fontId="3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0">
    <xf numFmtId="0" fontId="0" fillId="0" borderId="0" xfId="0"/>
    <xf numFmtId="0" fontId="32" fillId="0" borderId="0" xfId="1601" applyFont="1" applyFill="1" applyAlignment="1">
      <alignment vertical="center"/>
    </xf>
    <xf numFmtId="0" fontId="33" fillId="0" borderId="0" xfId="1601" applyFont="1" applyFill="1" applyAlignment="1">
      <alignment vertical="center"/>
    </xf>
    <xf numFmtId="0" fontId="34" fillId="0" borderId="0" xfId="1601" applyFont="1" applyFill="1" applyAlignment="1">
      <alignment vertical="center"/>
    </xf>
    <xf numFmtId="0" fontId="34" fillId="0" borderId="0" xfId="1601" applyFont="1" applyFill="1" applyAlignment="1">
      <alignment horizontal="right" vertical="center"/>
    </xf>
    <xf numFmtId="0" fontId="32" fillId="0" borderId="0" xfId="1601" applyFont="1" applyFill="1" applyAlignment="1">
      <alignment horizontal="right" vertical="center"/>
    </xf>
    <xf numFmtId="0" fontId="33" fillId="0" borderId="22" xfId="1601" applyFont="1" applyFill="1" applyBorder="1" applyAlignment="1">
      <alignment horizontal="center" vertical="center"/>
    </xf>
    <xf numFmtId="0" fontId="32" fillId="0" borderId="20" xfId="1601" applyFont="1" applyFill="1" applyBorder="1" applyAlignment="1">
      <alignment vertical="center"/>
    </xf>
    <xf numFmtId="171" fontId="32" fillId="0" borderId="20" xfId="1" applyNumberFormat="1" applyFont="1" applyFill="1" applyBorder="1" applyAlignment="1" applyProtection="1">
      <alignment horizontal="right" vertical="center"/>
    </xf>
    <xf numFmtId="171" fontId="32" fillId="0" borderId="20" xfId="1" applyNumberFormat="1" applyFont="1" applyFill="1" applyBorder="1" applyAlignment="1">
      <alignment vertical="center"/>
    </xf>
    <xf numFmtId="171" fontId="32" fillId="0" borderId="20" xfId="1" applyNumberFormat="1" applyFont="1" applyFill="1" applyBorder="1" applyAlignment="1" applyProtection="1">
      <alignment vertical="center"/>
    </xf>
    <xf numFmtId="171" fontId="32" fillId="0" borderId="20" xfId="1" applyNumberFormat="1" applyFont="1" applyFill="1" applyBorder="1" applyAlignment="1">
      <alignment horizontal="right" vertical="center"/>
    </xf>
    <xf numFmtId="171" fontId="33" fillId="0" borderId="22" xfId="1" applyNumberFormat="1" applyFont="1" applyFill="1" applyBorder="1" applyAlignment="1" applyProtection="1">
      <alignment horizontal="right" vertical="center"/>
    </xf>
    <xf numFmtId="171" fontId="33" fillId="0" borderId="22" xfId="1" applyNumberFormat="1" applyFont="1" applyFill="1" applyBorder="1" applyAlignment="1" applyProtection="1">
      <alignment vertical="center"/>
    </xf>
    <xf numFmtId="171" fontId="32" fillId="0" borderId="20" xfId="1" applyNumberFormat="1" applyFont="1" applyFill="1" applyBorder="1" applyAlignment="1">
      <alignment horizontal="center" vertical="center"/>
    </xf>
    <xf numFmtId="0" fontId="32" fillId="0" borderId="41" xfId="1601" applyFont="1" applyFill="1" applyBorder="1" applyAlignment="1">
      <alignment vertical="center"/>
    </xf>
    <xf numFmtId="171" fontId="32" fillId="0" borderId="41" xfId="1" applyNumberFormat="1" applyFont="1" applyFill="1" applyBorder="1" applyAlignment="1" applyProtection="1">
      <alignment horizontal="right" vertical="center"/>
    </xf>
    <xf numFmtId="171" fontId="32" fillId="0" borderId="41" xfId="1" applyNumberFormat="1" applyFont="1" applyFill="1" applyBorder="1" applyAlignment="1" applyProtection="1">
      <alignment vertical="center"/>
    </xf>
    <xf numFmtId="171" fontId="32" fillId="0" borderId="41" xfId="1" applyNumberFormat="1" applyFont="1" applyFill="1" applyBorder="1" applyAlignment="1">
      <alignment horizontal="right" vertical="center"/>
    </xf>
    <xf numFmtId="0" fontId="32" fillId="0" borderId="21" xfId="1601" applyFont="1" applyFill="1" applyBorder="1" applyAlignment="1">
      <alignment vertical="center"/>
    </xf>
    <xf numFmtId="171" fontId="32" fillId="0" borderId="21" xfId="1" applyNumberFormat="1" applyFont="1" applyFill="1" applyBorder="1" applyAlignment="1" applyProtection="1">
      <alignment vertical="center"/>
    </xf>
    <xf numFmtId="171" fontId="32" fillId="0" borderId="21" xfId="1" applyNumberFormat="1" applyFont="1" applyFill="1" applyBorder="1" applyAlignment="1" applyProtection="1">
      <alignment horizontal="right" vertical="center"/>
    </xf>
    <xf numFmtId="171" fontId="32" fillId="0" borderId="21" xfId="1" applyNumberFormat="1" applyFont="1" applyFill="1" applyBorder="1" applyAlignment="1">
      <alignment horizontal="right" vertical="center"/>
    </xf>
    <xf numFmtId="0" fontId="32" fillId="0" borderId="0" xfId="1601" applyFont="1" applyFill="1" applyBorder="1" applyAlignment="1">
      <alignment vertical="center"/>
    </xf>
    <xf numFmtId="0" fontId="32" fillId="0" borderId="0" xfId="1601" applyFont="1" applyFill="1" applyBorder="1" applyAlignment="1">
      <alignment horizontal="right" vertical="center"/>
    </xf>
    <xf numFmtId="0" fontId="33" fillId="0" borderId="0" xfId="1601" applyFont="1" applyFill="1" applyAlignment="1">
      <alignment horizontal="right" vertical="center"/>
    </xf>
    <xf numFmtId="2" fontId="32" fillId="0" borderId="0" xfId="1601" applyNumberFormat="1" applyFont="1" applyFill="1" applyBorder="1" applyAlignment="1">
      <alignment vertical="center"/>
    </xf>
    <xf numFmtId="0" fontId="36" fillId="0" borderId="0" xfId="1601" applyFont="1" applyFill="1" applyAlignment="1">
      <alignment vertical="center"/>
    </xf>
    <xf numFmtId="0" fontId="37" fillId="0" borderId="0" xfId="1601" applyFont="1" applyFill="1" applyAlignment="1">
      <alignment vertical="center"/>
    </xf>
    <xf numFmtId="0" fontId="32" fillId="0" borderId="0" xfId="1601" applyFont="1" applyFill="1" applyBorder="1" applyAlignment="1">
      <alignment horizontal="center" vertical="center"/>
    </xf>
    <xf numFmtId="0" fontId="37" fillId="0" borderId="0" xfId="1601" applyFont="1" applyFill="1" applyAlignment="1">
      <alignment horizontal="right" vertical="center"/>
    </xf>
    <xf numFmtId="0" fontId="32" fillId="0" borderId="22" xfId="1601" applyFont="1" applyFill="1" applyBorder="1" applyAlignment="1">
      <alignment horizontal="center" vertical="center"/>
    </xf>
    <xf numFmtId="171" fontId="32" fillId="0" borderId="22" xfId="1" applyNumberFormat="1" applyFont="1" applyFill="1" applyBorder="1" applyAlignment="1" applyProtection="1">
      <alignment horizontal="right" vertical="center"/>
    </xf>
    <xf numFmtId="171" fontId="32" fillId="0" borderId="22" xfId="1" applyNumberFormat="1" applyFont="1" applyFill="1" applyBorder="1" applyAlignment="1" applyProtection="1">
      <alignment vertical="center"/>
    </xf>
    <xf numFmtId="171" fontId="32" fillId="0" borderId="22" xfId="1" applyNumberFormat="1" applyFont="1" applyFill="1" applyBorder="1" applyAlignment="1">
      <alignment horizontal="right" vertical="center"/>
    </xf>
    <xf numFmtId="171" fontId="32" fillId="0" borderId="22" xfId="1" applyNumberFormat="1" applyFont="1" applyFill="1" applyBorder="1" applyAlignment="1">
      <alignment vertical="center"/>
    </xf>
    <xf numFmtId="0" fontId="33" fillId="0" borderId="0" xfId="1601" applyFont="1" applyFill="1" applyAlignment="1">
      <alignment horizontal="center" vertical="center"/>
    </xf>
    <xf numFmtId="0" fontId="32" fillId="0" borderId="0" xfId="1601" applyFont="1" applyFill="1" applyBorder="1" applyAlignment="1">
      <alignment horizontal="left" vertical="center"/>
    </xf>
    <xf numFmtId="0" fontId="33" fillId="0" borderId="22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2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4" xfId="0" applyFont="1" applyBorder="1" applyAlignment="1">
      <alignment horizontal="left" vertical="center"/>
    </xf>
    <xf numFmtId="0" fontId="33" fillId="0" borderId="22" xfId="0" applyFont="1" applyBorder="1" applyAlignment="1">
      <alignment horizontal="center" vertical="center" wrapText="1"/>
    </xf>
    <xf numFmtId="0" fontId="32" fillId="0" borderId="21" xfId="0" applyFont="1" applyBorder="1" applyAlignment="1">
      <alignment vertical="center"/>
    </xf>
    <xf numFmtId="41" fontId="32" fillId="0" borderId="0" xfId="0" applyNumberFormat="1" applyFont="1"/>
    <xf numFmtId="43" fontId="32" fillId="0" borderId="20" xfId="1" applyFont="1" applyFill="1" applyBorder="1" applyAlignment="1" applyProtection="1">
      <alignment horizontal="center" vertical="center" wrapText="1"/>
    </xf>
    <xf numFmtId="43" fontId="32" fillId="0" borderId="20" xfId="1" applyFont="1" applyFill="1" applyBorder="1" applyAlignment="1">
      <alignment horizontal="center" vertical="center" wrapText="1"/>
    </xf>
    <xf numFmtId="43" fontId="32" fillId="0" borderId="20" xfId="1" applyFont="1" applyFill="1" applyBorder="1" applyAlignment="1">
      <alignment horizontal="center" vertical="center"/>
    </xf>
    <xf numFmtId="172" fontId="32" fillId="0" borderId="0" xfId="1" applyNumberFormat="1" applyFont="1" applyFill="1" applyBorder="1" applyAlignment="1" applyProtection="1">
      <alignment horizontal="center" vertical="center" wrapText="1"/>
    </xf>
    <xf numFmtId="172" fontId="32" fillId="0" borderId="0" xfId="1" applyNumberFormat="1" applyFont="1" applyFill="1" applyBorder="1" applyAlignment="1">
      <alignment horizontal="center" vertical="center"/>
    </xf>
    <xf numFmtId="172" fontId="32" fillId="0" borderId="0" xfId="1" applyNumberFormat="1" applyFont="1" applyFill="1" applyBorder="1" applyAlignment="1">
      <alignment horizontal="center" vertical="center" wrapText="1"/>
    </xf>
    <xf numFmtId="172" fontId="32" fillId="0" borderId="5" xfId="1" applyNumberFormat="1" applyFont="1" applyFill="1" applyBorder="1" applyAlignment="1" applyProtection="1">
      <alignment vertical="center"/>
    </xf>
    <xf numFmtId="172" fontId="32" fillId="0" borderId="5" xfId="1" applyNumberFormat="1" applyFont="1" applyFill="1" applyBorder="1" applyAlignment="1" applyProtection="1">
      <alignment horizontal="center" vertical="center"/>
    </xf>
    <xf numFmtId="172" fontId="32" fillId="0" borderId="5" xfId="1" applyNumberFormat="1" applyFont="1" applyFill="1" applyBorder="1" applyAlignment="1" applyProtection="1">
      <alignment horizontal="right" vertical="center"/>
    </xf>
    <xf numFmtId="172" fontId="33" fillId="0" borderId="6" xfId="1" applyNumberFormat="1" applyFont="1" applyFill="1" applyBorder="1" applyAlignment="1" applyProtection="1">
      <alignment vertical="center"/>
    </xf>
    <xf numFmtId="172" fontId="33" fillId="0" borderId="6" xfId="1" applyNumberFormat="1" applyFont="1" applyFill="1" applyBorder="1" applyAlignment="1" applyProtection="1">
      <alignment horizontal="right" vertical="center"/>
    </xf>
    <xf numFmtId="172" fontId="32" fillId="0" borderId="5" xfId="1" applyNumberFormat="1" applyFont="1" applyFill="1" applyBorder="1" applyAlignment="1">
      <alignment vertical="center"/>
    </xf>
    <xf numFmtId="172" fontId="32" fillId="0" borderId="5" xfId="1" applyNumberFormat="1" applyFont="1" applyFill="1" applyBorder="1" applyAlignment="1">
      <alignment horizontal="right" vertical="center"/>
    </xf>
    <xf numFmtId="172" fontId="33" fillId="0" borderId="39" xfId="1" applyNumberFormat="1" applyFont="1" applyFill="1" applyBorder="1" applyAlignment="1" applyProtection="1">
      <alignment vertical="center"/>
    </xf>
    <xf numFmtId="172" fontId="33" fillId="0" borderId="39" xfId="1" applyNumberFormat="1" applyFont="1" applyFill="1" applyBorder="1" applyAlignment="1" applyProtection="1">
      <alignment horizontal="center" vertical="center"/>
    </xf>
    <xf numFmtId="172" fontId="33" fillId="0" borderId="39" xfId="1" applyNumberFormat="1" applyFont="1" applyFill="1" applyBorder="1" applyAlignment="1" applyProtection="1">
      <alignment horizontal="right" vertical="center"/>
    </xf>
    <xf numFmtId="171" fontId="32" fillId="0" borderId="5" xfId="1" applyNumberFormat="1" applyFont="1" applyFill="1" applyBorder="1" applyAlignment="1" applyProtection="1">
      <alignment vertical="center"/>
    </xf>
    <xf numFmtId="171" fontId="32" fillId="0" borderId="5" xfId="1" applyNumberFormat="1" applyFont="1" applyFill="1" applyBorder="1" applyAlignment="1" applyProtection="1">
      <alignment horizontal="center" vertical="center"/>
    </xf>
    <xf numFmtId="171" fontId="32" fillId="0" borderId="5" xfId="1" applyNumberFormat="1" applyFont="1" applyFill="1" applyBorder="1" applyAlignment="1">
      <alignment horizontal="center" vertical="center"/>
    </xf>
    <xf numFmtId="171" fontId="33" fillId="0" borderId="6" xfId="1" applyNumberFormat="1" applyFont="1" applyFill="1" applyBorder="1" applyAlignment="1" applyProtection="1">
      <alignment vertical="center"/>
    </xf>
    <xf numFmtId="171" fontId="33" fillId="0" borderId="6" xfId="1" applyNumberFormat="1" applyFont="1" applyFill="1" applyBorder="1" applyAlignment="1" applyProtection="1">
      <alignment horizontal="center" vertical="center"/>
    </xf>
    <xf numFmtId="171" fontId="33" fillId="0" borderId="6" xfId="1" applyNumberFormat="1" applyFont="1" applyFill="1" applyBorder="1" applyAlignment="1">
      <alignment horizontal="center" vertical="center"/>
    </xf>
    <xf numFmtId="171" fontId="33" fillId="0" borderId="39" xfId="1" applyNumberFormat="1" applyFont="1" applyFill="1" applyBorder="1" applyAlignment="1" applyProtection="1">
      <alignment vertical="center"/>
    </xf>
    <xf numFmtId="171" fontId="33" fillId="0" borderId="39" xfId="1" applyNumberFormat="1" applyFont="1" applyFill="1" applyBorder="1" applyAlignment="1" applyProtection="1">
      <alignment horizontal="center" vertical="center"/>
    </xf>
    <xf numFmtId="171" fontId="33" fillId="0" borderId="39" xfId="1" applyNumberFormat="1" applyFont="1" applyFill="1" applyBorder="1" applyAlignment="1">
      <alignment horizontal="center" vertical="center"/>
    </xf>
    <xf numFmtId="0" fontId="33" fillId="0" borderId="22" xfId="1164" applyFont="1" applyFill="1" applyBorder="1" applyAlignment="1">
      <alignment horizontal="center" vertical="center"/>
    </xf>
    <xf numFmtId="0" fontId="33" fillId="0" borderId="0" xfId="1164" applyFont="1" applyFill="1" applyBorder="1" applyAlignment="1">
      <alignment vertical="center"/>
    </xf>
    <xf numFmtId="0" fontId="32" fillId="0" borderId="1" xfId="1164" applyFont="1" applyFill="1" applyBorder="1" applyAlignment="1">
      <alignment horizontal="center" vertical="center"/>
    </xf>
    <xf numFmtId="43" fontId="32" fillId="0" borderId="1" xfId="1" applyFont="1" applyFill="1" applyBorder="1" applyAlignment="1">
      <alignment vertical="center"/>
    </xf>
    <xf numFmtId="0" fontId="32" fillId="0" borderId="0" xfId="1164" applyFont="1" applyFill="1" applyBorder="1" applyAlignment="1">
      <alignment vertical="center"/>
    </xf>
    <xf numFmtId="43" fontId="32" fillId="0" borderId="1" xfId="1" applyFont="1" applyFill="1" applyBorder="1" applyAlignment="1">
      <alignment horizontal="right" vertical="center"/>
    </xf>
    <xf numFmtId="43" fontId="33" fillId="0" borderId="3" xfId="1164" applyNumberFormat="1" applyFont="1" applyFill="1" applyBorder="1" applyAlignment="1">
      <alignment vertical="center"/>
    </xf>
    <xf numFmtId="0" fontId="32" fillId="0" borderId="0" xfId="0" applyFont="1" applyFill="1" applyAlignment="1"/>
    <xf numFmtId="0" fontId="39" fillId="0" borderId="0" xfId="1164" applyFont="1" applyFill="1" applyBorder="1" applyAlignment="1">
      <alignment vertical="center"/>
    </xf>
    <xf numFmtId="0" fontId="33" fillId="0" borderId="47" xfId="1164" applyFont="1" applyFill="1" applyBorder="1" applyAlignment="1">
      <alignment horizontal="center" vertical="center" wrapText="1"/>
    </xf>
    <xf numFmtId="0" fontId="32" fillId="0" borderId="20" xfId="1164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vertical="center"/>
    </xf>
    <xf numFmtId="0" fontId="33" fillId="0" borderId="3" xfId="1164" applyFont="1" applyFill="1" applyBorder="1" applyAlignment="1">
      <alignment horizontal="center" vertical="center" wrapText="1"/>
    </xf>
    <xf numFmtId="0" fontId="32" fillId="0" borderId="8" xfId="1164" applyFont="1" applyFill="1" applyBorder="1" applyAlignment="1">
      <alignment horizontal="left" vertical="center"/>
    </xf>
    <xf numFmtId="43" fontId="32" fillId="0" borderId="2" xfId="1" applyFont="1" applyFill="1" applyBorder="1" applyAlignment="1">
      <alignment vertical="center"/>
    </xf>
    <xf numFmtId="43" fontId="32" fillId="0" borderId="0" xfId="1" applyFont="1" applyFill="1" applyBorder="1" applyAlignment="1">
      <alignment vertical="center"/>
    </xf>
    <xf numFmtId="43" fontId="32" fillId="0" borderId="8" xfId="1" applyFont="1" applyFill="1" applyBorder="1" applyAlignment="1">
      <alignment vertical="center"/>
    </xf>
    <xf numFmtId="43" fontId="32" fillId="0" borderId="19" xfId="1" applyFont="1" applyFill="1" applyBorder="1" applyAlignment="1">
      <alignment vertical="center"/>
    </xf>
    <xf numFmtId="43" fontId="32" fillId="0" borderId="20" xfId="1" applyFont="1" applyFill="1" applyBorder="1" applyAlignment="1">
      <alignment vertical="center"/>
    </xf>
    <xf numFmtId="43" fontId="32" fillId="0" borderId="1" xfId="1" applyNumberFormat="1" applyFont="1" applyFill="1" applyBorder="1" applyAlignment="1">
      <alignment vertical="center"/>
    </xf>
    <xf numFmtId="43" fontId="32" fillId="0" borderId="20" xfId="1164" applyNumberFormat="1" applyFont="1" applyFill="1" applyBorder="1" applyAlignment="1">
      <alignment vertical="center"/>
    </xf>
    <xf numFmtId="43" fontId="32" fillId="0" borderId="8" xfId="1164" applyNumberFormat="1" applyFont="1" applyFill="1" applyBorder="1" applyAlignment="1">
      <alignment vertical="center"/>
    </xf>
    <xf numFmtId="171" fontId="32" fillId="0" borderId="0" xfId="1" applyNumberFormat="1" applyFont="1" applyFill="1" applyBorder="1" applyAlignment="1">
      <alignment horizontal="right" vertical="center"/>
    </xf>
    <xf numFmtId="0" fontId="32" fillId="0" borderId="4" xfId="1164" applyFont="1" applyFill="1" applyBorder="1" applyAlignment="1">
      <alignment horizontal="left" vertical="center"/>
    </xf>
    <xf numFmtId="0" fontId="33" fillId="0" borderId="3" xfId="1164" applyFont="1" applyFill="1" applyBorder="1" applyAlignment="1">
      <alignment horizontal="center" vertical="center"/>
    </xf>
    <xf numFmtId="0" fontId="33" fillId="0" borderId="7" xfId="1164" applyFont="1" applyFill="1" applyBorder="1" applyAlignment="1">
      <alignment horizontal="center" vertical="center" wrapText="1"/>
    </xf>
    <xf numFmtId="0" fontId="32" fillId="0" borderId="8" xfId="1164" applyFont="1" applyFill="1" applyBorder="1" applyAlignment="1">
      <alignment vertical="center"/>
    </xf>
    <xf numFmtId="0" fontId="32" fillId="0" borderId="0" xfId="0" applyFont="1" applyFill="1" applyAlignment="1">
      <alignment horizontal="center" vertical="center"/>
    </xf>
    <xf numFmtId="37" fontId="32" fillId="0" borderId="8" xfId="1" applyNumberFormat="1" applyFont="1" applyFill="1" applyBorder="1" applyAlignment="1" applyProtection="1">
      <alignment horizontal="center" vertical="center"/>
    </xf>
    <xf numFmtId="37" fontId="33" fillId="0" borderId="20" xfId="1" applyNumberFormat="1" applyFont="1" applyFill="1" applyBorder="1" applyAlignment="1" applyProtection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37" fontId="32" fillId="0" borderId="0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 applyProtection="1">
      <alignment horizontal="center" vertical="center"/>
    </xf>
    <xf numFmtId="172" fontId="32" fillId="0" borderId="0" xfId="0" applyNumberFormat="1" applyFont="1" applyFill="1" applyAlignment="1" applyProtection="1">
      <alignment horizontal="center" vertical="center"/>
    </xf>
    <xf numFmtId="172" fontId="32" fillId="0" borderId="0" xfId="0" applyNumberFormat="1" applyFont="1" applyFill="1" applyBorder="1" applyAlignment="1" applyProtection="1">
      <alignment horizontal="center" vertical="center"/>
    </xf>
    <xf numFmtId="3" fontId="32" fillId="0" borderId="0" xfId="0" applyNumberFormat="1" applyFont="1" applyFill="1" applyAlignment="1">
      <alignment horizontal="right" vertical="center"/>
    </xf>
    <xf numFmtId="0" fontId="32" fillId="0" borderId="0" xfId="0" applyNumberFormat="1" applyFont="1" applyFill="1" applyAlignment="1">
      <alignment horizontal="center" vertical="center"/>
    </xf>
    <xf numFmtId="4" fontId="32" fillId="0" borderId="0" xfId="0" applyNumberFormat="1" applyFont="1" applyFill="1" applyAlignment="1">
      <alignment horizontal="center" vertical="center"/>
    </xf>
    <xf numFmtId="4" fontId="32" fillId="0" borderId="0" xfId="0" applyNumberFormat="1" applyFont="1" applyFill="1" applyAlignment="1">
      <alignment horizontal="right" vertical="center"/>
    </xf>
    <xf numFmtId="3" fontId="32" fillId="0" borderId="0" xfId="0" applyNumberFormat="1" applyFont="1" applyFill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32" fillId="0" borderId="0" xfId="0" applyFont="1" applyFill="1" applyBorder="1" applyAlignment="1">
      <alignment horizontal="left"/>
    </xf>
    <xf numFmtId="37" fontId="32" fillId="0" borderId="0" xfId="0" applyNumberFormat="1" applyFont="1" applyFill="1" applyBorder="1" applyAlignment="1" applyProtection="1">
      <alignment horizontal="center"/>
    </xf>
    <xf numFmtId="0" fontId="32" fillId="0" borderId="0" xfId="0" applyFont="1" applyFill="1" applyBorder="1" applyAlignment="1"/>
    <xf numFmtId="0" fontId="32" fillId="0" borderId="0" xfId="0" applyFont="1" applyFill="1" applyBorder="1" applyAlignment="1">
      <alignment horizontal="center" vertical="center"/>
    </xf>
    <xf numFmtId="37" fontId="32" fillId="0" borderId="0" xfId="1" applyNumberFormat="1" applyFont="1" applyFill="1" applyBorder="1" applyAlignment="1" applyProtection="1">
      <alignment horizontal="center" vertical="center"/>
    </xf>
    <xf numFmtId="37" fontId="32" fillId="0" borderId="0" xfId="1" applyNumberFormat="1" applyFont="1" applyFill="1" applyBorder="1" applyAlignment="1">
      <alignment horizontal="center" vertical="center"/>
    </xf>
    <xf numFmtId="0" fontId="32" fillId="0" borderId="40" xfId="0" applyFont="1" applyFill="1" applyBorder="1" applyAlignment="1">
      <alignment horizontal="center" vertical="center"/>
    </xf>
    <xf numFmtId="37" fontId="32" fillId="0" borderId="8" xfId="1" applyNumberFormat="1" applyFont="1" applyFill="1" applyBorder="1" applyAlignment="1">
      <alignment horizontal="center" vertical="center"/>
    </xf>
    <xf numFmtId="0" fontId="33" fillId="0" borderId="46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37" fontId="32" fillId="0" borderId="20" xfId="1" applyNumberFormat="1" applyFont="1" applyFill="1" applyBorder="1" applyAlignment="1" applyProtection="1">
      <alignment horizontal="center" vertical="center"/>
    </xf>
    <xf numFmtId="37" fontId="32" fillId="0" borderId="20" xfId="1" applyNumberFormat="1" applyFont="1" applyFill="1" applyBorder="1" applyAlignment="1">
      <alignment horizontal="center" vertical="center"/>
    </xf>
    <xf numFmtId="37" fontId="32" fillId="0" borderId="20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Alignment="1">
      <alignment vertical="center"/>
    </xf>
    <xf numFmtId="37" fontId="32" fillId="0" borderId="0" xfId="0" applyNumberFormat="1" applyFont="1" applyFill="1" applyAlignment="1" applyProtection="1">
      <alignment horizontal="center" vertical="center"/>
    </xf>
    <xf numFmtId="37" fontId="33" fillId="0" borderId="20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Alignment="1">
      <alignment horizontal="left" vertical="center"/>
    </xf>
    <xf numFmtId="0" fontId="32" fillId="0" borderId="0" xfId="0" applyFont="1" applyFill="1"/>
    <xf numFmtId="0" fontId="33" fillId="0" borderId="0" xfId="0" applyFont="1" applyFill="1" applyAlignment="1">
      <alignment horizontal="center" wrapText="1"/>
    </xf>
    <xf numFmtId="0" fontId="32" fillId="0" borderId="20" xfId="0" applyFont="1" applyFill="1" applyBorder="1" applyAlignment="1">
      <alignment horizontal="center" vertical="center" wrapText="1"/>
    </xf>
    <xf numFmtId="39" fontId="32" fillId="0" borderId="20" xfId="1" applyNumberFormat="1" applyFont="1" applyFill="1" applyBorder="1" applyAlignment="1">
      <alignment horizontal="center" vertical="center" wrapText="1"/>
    </xf>
    <xf numFmtId="39" fontId="32" fillId="0" borderId="20" xfId="1" applyNumberFormat="1" applyFont="1" applyFill="1" applyBorder="1" applyAlignment="1">
      <alignment horizontal="center" vertical="center"/>
    </xf>
    <xf numFmtId="39" fontId="32" fillId="0" borderId="19" xfId="1" applyNumberFormat="1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39" fontId="32" fillId="0" borderId="40" xfId="1" applyNumberFormat="1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Fill="1" applyBorder="1" applyAlignment="1">
      <alignment vertical="center"/>
    </xf>
    <xf numFmtId="0" fontId="32" fillId="0" borderId="20" xfId="0" applyFont="1" applyFill="1" applyBorder="1" applyAlignment="1">
      <alignment vertical="center" wrapText="1"/>
    </xf>
    <xf numFmtId="4" fontId="32" fillId="0" borderId="20" xfId="0" applyNumberFormat="1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right" vertical="center"/>
    </xf>
    <xf numFmtId="0" fontId="32" fillId="0" borderId="4" xfId="0" applyFont="1" applyFill="1" applyBorder="1" applyAlignment="1">
      <alignment horizontal="left" vertical="center"/>
    </xf>
    <xf numFmtId="39" fontId="32" fillId="0" borderId="0" xfId="1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left" vertical="center"/>
    </xf>
    <xf numFmtId="0" fontId="32" fillId="0" borderId="22" xfId="0" applyFont="1" applyFill="1" applyBorder="1" applyAlignment="1">
      <alignment vertical="center"/>
    </xf>
    <xf numFmtId="3" fontId="32" fillId="0" borderId="13" xfId="1" applyNumberFormat="1" applyFont="1" applyFill="1" applyBorder="1" applyAlignment="1" applyProtection="1">
      <alignment vertical="center"/>
    </xf>
    <xf numFmtId="0" fontId="32" fillId="0" borderId="20" xfId="0" applyFont="1" applyFill="1" applyBorder="1" applyAlignment="1">
      <alignment vertical="center"/>
    </xf>
    <xf numFmtId="3" fontId="32" fillId="0" borderId="8" xfId="1" applyNumberFormat="1" applyFont="1" applyFill="1" applyBorder="1" applyAlignment="1" applyProtection="1">
      <alignment vertical="center"/>
    </xf>
    <xf numFmtId="3" fontId="32" fillId="0" borderId="20" xfId="1" applyNumberFormat="1" applyFont="1" applyFill="1" applyBorder="1" applyAlignment="1" applyProtection="1">
      <alignment vertical="center"/>
    </xf>
    <xf numFmtId="3" fontId="32" fillId="0" borderId="20" xfId="1" applyNumberFormat="1" applyFont="1" applyFill="1" applyBorder="1" applyAlignment="1">
      <alignment vertical="center"/>
    </xf>
    <xf numFmtId="165" fontId="33" fillId="0" borderId="3" xfId="0" applyNumberFormat="1" applyFont="1" applyFill="1" applyBorder="1" applyAlignment="1" applyProtection="1">
      <alignment horizontal="center" vertical="center"/>
    </xf>
    <xf numFmtId="171" fontId="33" fillId="0" borderId="20" xfId="1" applyNumberFormat="1" applyFont="1" applyFill="1" applyBorder="1" applyAlignment="1" applyProtection="1">
      <alignment vertical="center"/>
    </xf>
    <xf numFmtId="0" fontId="33" fillId="0" borderId="0" xfId="0" applyFont="1" applyFill="1" applyBorder="1" applyAlignment="1">
      <alignment horizontal="center"/>
    </xf>
    <xf numFmtId="37" fontId="33" fillId="0" borderId="0" xfId="0" applyNumberFormat="1" applyFont="1" applyFill="1" applyBorder="1" applyAlignment="1" applyProtection="1">
      <alignment horizontal="center"/>
    </xf>
    <xf numFmtId="0" fontId="33" fillId="0" borderId="0" xfId="0" applyFont="1" applyFill="1" applyBorder="1" applyAlignment="1"/>
    <xf numFmtId="165" fontId="32" fillId="0" borderId="0" xfId="0" applyNumberFormat="1" applyFont="1" applyFill="1" applyBorder="1" applyAlignment="1" applyProtection="1">
      <alignment horizontal="center"/>
    </xf>
    <xf numFmtId="165" fontId="33" fillId="0" borderId="0" xfId="0" applyNumberFormat="1" applyFont="1" applyFill="1" applyBorder="1" applyAlignment="1" applyProtection="1">
      <alignment horizontal="center"/>
    </xf>
    <xf numFmtId="167" fontId="33" fillId="0" borderId="0" xfId="0" applyNumberFormat="1" applyFont="1" applyFill="1" applyBorder="1" applyAlignment="1" applyProtection="1">
      <alignment horizontal="center"/>
    </xf>
    <xf numFmtId="37" fontId="33" fillId="0" borderId="0" xfId="0" applyNumberFormat="1" applyFont="1" applyFill="1" applyBorder="1" applyAlignment="1" applyProtection="1">
      <alignment horizontal="center" vertical="center"/>
    </xf>
    <xf numFmtId="165" fontId="32" fillId="0" borderId="0" xfId="0" applyNumberFormat="1" applyFont="1" applyFill="1" applyAlignment="1" applyProtection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vertical="center"/>
    </xf>
    <xf numFmtId="3" fontId="32" fillId="0" borderId="28" xfId="1" applyNumberFormat="1" applyFont="1" applyFill="1" applyBorder="1" applyAlignment="1" applyProtection="1">
      <alignment vertical="center"/>
    </xf>
    <xf numFmtId="171" fontId="32" fillId="0" borderId="19" xfId="1" applyNumberFormat="1" applyFont="1" applyFill="1" applyBorder="1" applyAlignment="1" applyProtection="1">
      <alignment vertical="center"/>
    </xf>
    <xf numFmtId="3" fontId="32" fillId="0" borderId="19" xfId="1" applyNumberFormat="1" applyFont="1" applyFill="1" applyBorder="1" applyAlignment="1" applyProtection="1">
      <alignment vertical="center"/>
    </xf>
    <xf numFmtId="3" fontId="32" fillId="0" borderId="19" xfId="1" applyNumberFormat="1" applyFont="1" applyFill="1" applyBorder="1" applyAlignment="1">
      <alignment vertical="center"/>
    </xf>
    <xf numFmtId="3" fontId="32" fillId="0" borderId="40" xfId="1" applyNumberFormat="1" applyFont="1" applyFill="1" applyBorder="1" applyAlignment="1" applyProtection="1">
      <alignment vertical="center"/>
    </xf>
    <xf numFmtId="0" fontId="33" fillId="0" borderId="22" xfId="0" applyFont="1" applyFill="1" applyBorder="1" applyAlignment="1">
      <alignment vertical="center"/>
    </xf>
    <xf numFmtId="172" fontId="33" fillId="0" borderId="22" xfId="1" applyNumberFormat="1" applyFont="1" applyFill="1" applyBorder="1" applyAlignment="1" applyProtection="1">
      <alignment vertical="center"/>
    </xf>
    <xf numFmtId="171" fontId="33" fillId="0" borderId="21" xfId="1" applyNumberFormat="1" applyFont="1" applyFill="1" applyBorder="1" applyAlignment="1" applyProtection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3" fontId="32" fillId="0" borderId="20" xfId="0" applyNumberFormat="1" applyFont="1" applyFill="1" applyBorder="1" applyAlignment="1" applyProtection="1">
      <alignment horizontal="center" vertical="center" wrapText="1"/>
    </xf>
    <xf numFmtId="37" fontId="32" fillId="0" borderId="20" xfId="0" applyNumberFormat="1" applyFont="1" applyFill="1" applyBorder="1" applyAlignment="1" applyProtection="1">
      <alignment horizontal="center" vertical="center" wrapText="1"/>
    </xf>
    <xf numFmtId="3" fontId="32" fillId="0" borderId="20" xfId="0" applyNumberFormat="1" applyFont="1" applyFill="1" applyBorder="1" applyAlignment="1">
      <alignment horizontal="center" vertical="center" wrapText="1"/>
    </xf>
    <xf numFmtId="3" fontId="32" fillId="0" borderId="20" xfId="0" applyNumberFormat="1" applyFont="1" applyFill="1" applyBorder="1" applyAlignment="1" applyProtection="1">
      <alignment horizontal="center" vertical="center"/>
    </xf>
    <xf numFmtId="3" fontId="32" fillId="0" borderId="20" xfId="0" applyNumberFormat="1" applyFont="1" applyFill="1" applyBorder="1" applyAlignment="1">
      <alignment horizontal="center" vertical="center"/>
    </xf>
    <xf numFmtId="3" fontId="32" fillId="0" borderId="20" xfId="0" quotePrefix="1" applyNumberFormat="1" applyFont="1" applyFill="1" applyBorder="1" applyAlignment="1">
      <alignment horizontal="center" vertical="center"/>
    </xf>
    <xf numFmtId="0" fontId="32" fillId="0" borderId="20" xfId="0" applyNumberFormat="1" applyFont="1" applyFill="1" applyBorder="1" applyAlignment="1">
      <alignment horizontal="center" vertical="center" wrapText="1"/>
    </xf>
    <xf numFmtId="3" fontId="32" fillId="0" borderId="20" xfId="0" quotePrefix="1" applyNumberFormat="1" applyFont="1" applyFill="1" applyBorder="1" applyAlignment="1" applyProtection="1">
      <alignment horizontal="center" vertical="center"/>
    </xf>
    <xf numFmtId="7" fontId="32" fillId="0" borderId="0" xfId="0" applyNumberFormat="1" applyFont="1" applyFill="1" applyAlignment="1" applyProtection="1">
      <alignment horizontal="center" vertical="center"/>
    </xf>
    <xf numFmtId="37" fontId="32" fillId="0" borderId="0" xfId="0" applyNumberFormat="1" applyFont="1" applyFill="1" applyBorder="1" applyAlignment="1" applyProtection="1">
      <alignment horizontal="left" vertical="center"/>
    </xf>
    <xf numFmtId="165" fontId="33" fillId="0" borderId="26" xfId="0" applyNumberFormat="1" applyFont="1" applyFill="1" applyBorder="1" applyAlignment="1" applyProtection="1">
      <alignment horizontal="center" vertical="center"/>
    </xf>
    <xf numFmtId="165" fontId="33" fillId="0" borderId="22" xfId="0" applyNumberFormat="1" applyFont="1" applyFill="1" applyBorder="1" applyAlignment="1" applyProtection="1">
      <alignment horizontal="center" vertical="center"/>
    </xf>
    <xf numFmtId="165" fontId="33" fillId="0" borderId="49" xfId="0" applyNumberFormat="1" applyFont="1" applyFill="1" applyBorder="1" applyAlignment="1" applyProtection="1">
      <alignment horizontal="center" vertical="center"/>
    </xf>
    <xf numFmtId="165" fontId="32" fillId="0" borderId="0" xfId="0" applyNumberFormat="1" applyFont="1" applyFill="1" applyBorder="1" applyAlignment="1" applyProtection="1">
      <alignment horizontal="center" vertical="center"/>
    </xf>
    <xf numFmtId="0" fontId="33" fillId="0" borderId="27" xfId="0" applyFont="1" applyFill="1" applyBorder="1" applyAlignment="1">
      <alignment horizontal="center" vertical="center"/>
    </xf>
    <xf numFmtId="172" fontId="32" fillId="0" borderId="40" xfId="1" applyNumberFormat="1" applyFont="1" applyFill="1" applyBorder="1" applyAlignment="1">
      <alignment vertical="center"/>
    </xf>
    <xf numFmtId="172" fontId="32" fillId="0" borderId="20" xfId="1" applyNumberFormat="1" applyFont="1" applyFill="1" applyBorder="1" applyAlignment="1">
      <alignment horizontal="right" vertical="center"/>
    </xf>
    <xf numFmtId="172" fontId="32" fillId="0" borderId="0" xfId="1" applyNumberFormat="1" applyFont="1" applyFill="1" applyBorder="1" applyAlignment="1">
      <alignment horizontal="right" vertical="center"/>
    </xf>
    <xf numFmtId="172" fontId="32" fillId="0" borderId="20" xfId="1" applyNumberFormat="1" applyFont="1" applyFill="1" applyBorder="1" applyAlignment="1">
      <alignment vertical="center"/>
    </xf>
    <xf numFmtId="172" fontId="32" fillId="0" borderId="0" xfId="1" applyNumberFormat="1" applyFont="1" applyFill="1" applyBorder="1" applyAlignment="1">
      <alignment vertical="center"/>
    </xf>
    <xf numFmtId="172" fontId="33" fillId="0" borderId="24" xfId="1" applyNumberFormat="1" applyFont="1" applyFill="1" applyBorder="1" applyAlignment="1">
      <alignment horizontal="center" vertical="center"/>
    </xf>
    <xf numFmtId="172" fontId="33" fillId="0" borderId="22" xfId="1" applyNumberFormat="1" applyFont="1" applyFill="1" applyBorder="1" applyAlignment="1">
      <alignment horizontal="right" vertical="center"/>
    </xf>
    <xf numFmtId="172" fontId="33" fillId="0" borderId="27" xfId="1" applyNumberFormat="1" applyFont="1" applyFill="1" applyBorder="1" applyAlignment="1">
      <alignment horizontal="right" vertical="center"/>
    </xf>
    <xf numFmtId="169" fontId="32" fillId="0" borderId="0" xfId="0" applyNumberFormat="1" applyFont="1" applyFill="1" applyAlignment="1">
      <alignment vertical="center"/>
    </xf>
    <xf numFmtId="0" fontId="32" fillId="0" borderId="4" xfId="0" applyFont="1" applyFill="1" applyBorder="1" applyAlignment="1">
      <alignment vertical="center"/>
    </xf>
    <xf numFmtId="0" fontId="33" fillId="0" borderId="0" xfId="0" applyFont="1" applyFill="1" applyAlignment="1">
      <alignment horizontal="right" vertical="center"/>
    </xf>
    <xf numFmtId="0" fontId="32" fillId="0" borderId="0" xfId="0" applyFont="1" applyFill="1" applyAlignment="1">
      <alignment horizontal="right" vertical="center"/>
    </xf>
    <xf numFmtId="169" fontId="33" fillId="0" borderId="0" xfId="0" applyNumberFormat="1" applyFont="1" applyFill="1" applyAlignment="1">
      <alignment vertical="center"/>
    </xf>
    <xf numFmtId="169" fontId="32" fillId="0" borderId="0" xfId="0" applyNumberFormat="1" applyFont="1" applyFill="1" applyBorder="1" applyAlignment="1">
      <alignment vertical="center"/>
    </xf>
    <xf numFmtId="0" fontId="33" fillId="0" borderId="3" xfId="0" applyFont="1" applyFill="1" applyBorder="1" applyAlignment="1">
      <alignment horizontal="center" vertical="center"/>
    </xf>
    <xf numFmtId="171" fontId="32" fillId="0" borderId="8" xfId="1" applyNumberFormat="1" applyFont="1" applyFill="1" applyBorder="1" applyAlignment="1">
      <alignment horizontal="right" vertical="center"/>
    </xf>
    <xf numFmtId="171" fontId="32" fillId="0" borderId="0" xfId="1" applyNumberFormat="1" applyFont="1" applyFill="1" applyBorder="1" applyAlignment="1" applyProtection="1">
      <alignment horizontal="right" vertical="center"/>
    </xf>
    <xf numFmtId="171" fontId="32" fillId="0" borderId="4" xfId="1" applyNumberFormat="1" applyFont="1" applyFill="1" applyBorder="1" applyAlignment="1">
      <alignment horizontal="right" vertical="center"/>
    </xf>
    <xf numFmtId="171" fontId="32" fillId="0" borderId="13" xfId="1" applyNumberFormat="1" applyFont="1" applyFill="1" applyBorder="1" applyAlignment="1">
      <alignment horizontal="right" vertical="center"/>
    </xf>
    <xf numFmtId="0" fontId="37" fillId="0" borderId="0" xfId="0" applyFont="1" applyFill="1" applyAlignment="1">
      <alignment horizontal="center" vertical="center"/>
    </xf>
    <xf numFmtId="37" fontId="32" fillId="0" borderId="19" xfId="0" applyNumberFormat="1" applyFont="1" applyFill="1" applyBorder="1" applyAlignment="1" applyProtection="1">
      <alignment horizontal="center" vertical="center"/>
    </xf>
    <xf numFmtId="39" fontId="32" fillId="0" borderId="19" xfId="0" applyNumberFormat="1" applyFont="1" applyFill="1" applyBorder="1" applyAlignment="1" applyProtection="1">
      <alignment horizontal="center" vertical="center"/>
    </xf>
    <xf numFmtId="37" fontId="33" fillId="0" borderId="19" xfId="1" applyNumberFormat="1" applyFont="1" applyFill="1" applyBorder="1" applyAlignment="1" applyProtection="1">
      <alignment horizontal="center" vertical="center"/>
    </xf>
    <xf numFmtId="39" fontId="32" fillId="0" borderId="20" xfId="0" applyNumberFormat="1" applyFont="1" applyFill="1" applyBorder="1" applyAlignment="1" applyProtection="1">
      <alignment horizontal="center" vertical="center"/>
    </xf>
    <xf numFmtId="3" fontId="32" fillId="0" borderId="20" xfId="1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NumberFormat="1" applyFont="1" applyFill="1" applyAlignment="1">
      <alignment horizontal="center" vertical="center"/>
    </xf>
    <xf numFmtId="39" fontId="32" fillId="0" borderId="0" xfId="0" applyNumberFormat="1" applyFont="1" applyFill="1" applyAlignment="1" applyProtection="1">
      <alignment horizontal="center" vertical="center"/>
    </xf>
    <xf numFmtId="37" fontId="37" fillId="0" borderId="0" xfId="0" applyNumberFormat="1" applyFont="1" applyFill="1" applyAlignment="1" applyProtection="1">
      <alignment horizontal="center" vertical="center"/>
    </xf>
    <xf numFmtId="39" fontId="37" fillId="0" borderId="0" xfId="0" applyNumberFormat="1" applyFont="1" applyFill="1" applyAlignment="1" applyProtection="1">
      <alignment horizontal="center" vertical="center"/>
    </xf>
    <xf numFmtId="39" fontId="32" fillId="0" borderId="0" xfId="0" applyNumberFormat="1" applyFont="1" applyFill="1" applyBorder="1" applyAlignment="1" applyProtection="1">
      <alignment horizontal="center" vertical="center"/>
    </xf>
    <xf numFmtId="3" fontId="32" fillId="0" borderId="0" xfId="0" applyNumberFormat="1" applyFont="1" applyFill="1" applyBorder="1" applyAlignment="1" applyProtection="1">
      <alignment horizontal="center" vertical="center"/>
    </xf>
    <xf numFmtId="0" fontId="33" fillId="0" borderId="49" xfId="0" applyFont="1" applyFill="1" applyBorder="1" applyAlignment="1">
      <alignment horizontal="center" vertical="center" wrapText="1"/>
    </xf>
    <xf numFmtId="37" fontId="32" fillId="0" borderId="19" xfId="1" applyNumberFormat="1" applyFont="1" applyFill="1" applyBorder="1" applyAlignment="1" applyProtection="1">
      <alignment horizontal="center" vertical="center"/>
    </xf>
    <xf numFmtId="11" fontId="33" fillId="0" borderId="3" xfId="0" applyNumberFormat="1" applyFont="1" applyFill="1" applyBorder="1" applyAlignment="1">
      <alignment horizontal="center" vertical="center"/>
    </xf>
    <xf numFmtId="0" fontId="33" fillId="0" borderId="3" xfId="0" applyNumberFormat="1" applyFont="1" applyFill="1" applyBorder="1" applyAlignment="1">
      <alignment horizontal="center" vertical="center"/>
    </xf>
    <xf numFmtId="165" fontId="32" fillId="0" borderId="20" xfId="0" applyNumberFormat="1" applyFont="1" applyFill="1" applyBorder="1" applyAlignment="1" applyProtection="1">
      <alignment vertical="center"/>
    </xf>
    <xf numFmtId="172" fontId="32" fillId="0" borderId="20" xfId="1" applyNumberFormat="1" applyFont="1" applyFill="1" applyBorder="1" applyAlignment="1" applyProtection="1">
      <alignment horizontal="right" vertical="center"/>
    </xf>
    <xf numFmtId="172" fontId="32" fillId="0" borderId="20" xfId="1" applyNumberFormat="1" applyFont="1" applyFill="1" applyBorder="1" applyAlignment="1" applyProtection="1">
      <alignment horizontal="right" vertical="center" wrapText="1"/>
    </xf>
    <xf numFmtId="172" fontId="32" fillId="0" borderId="20" xfId="1" applyNumberFormat="1" applyFont="1" applyFill="1" applyBorder="1" applyAlignment="1">
      <alignment horizontal="right" vertical="center" wrapText="1"/>
    </xf>
    <xf numFmtId="172" fontId="33" fillId="0" borderId="3" xfId="1" applyNumberFormat="1" applyFont="1" applyFill="1" applyBorder="1" applyAlignment="1" applyProtection="1">
      <alignment horizontal="center" vertical="center"/>
    </xf>
    <xf numFmtId="165" fontId="32" fillId="0" borderId="0" xfId="0" applyNumberFormat="1" applyFont="1" applyFill="1" applyAlignment="1" applyProtection="1">
      <alignment vertical="center"/>
    </xf>
    <xf numFmtId="0" fontId="33" fillId="0" borderId="3" xfId="0" applyNumberFormat="1" applyFont="1" applyFill="1" applyBorder="1" applyAlignment="1">
      <alignment horizontal="center" vertical="center" wrapText="1"/>
    </xf>
    <xf numFmtId="172" fontId="32" fillId="0" borderId="40" xfId="1" applyNumberFormat="1" applyFont="1" applyFill="1" applyBorder="1" applyAlignment="1">
      <alignment horizontal="right" vertical="center"/>
    </xf>
    <xf numFmtId="172" fontId="33" fillId="0" borderId="24" xfId="1" applyNumberFormat="1" applyFont="1" applyFill="1" applyBorder="1" applyAlignment="1">
      <alignment horizontal="right" vertical="center"/>
    </xf>
    <xf numFmtId="3" fontId="32" fillId="0" borderId="19" xfId="0" applyNumberFormat="1" applyFont="1" applyBorder="1" applyAlignment="1">
      <alignment horizontal="right" vertical="center" wrapText="1"/>
    </xf>
    <xf numFmtId="3" fontId="32" fillId="0" borderId="20" xfId="0" applyNumberFormat="1" applyFont="1" applyBorder="1" applyAlignment="1">
      <alignment horizontal="right" vertical="center" wrapText="1"/>
    </xf>
    <xf numFmtId="0" fontId="32" fillId="0" borderId="21" xfId="0" applyFont="1" applyBorder="1" applyAlignment="1">
      <alignment horizontal="right" vertical="center" wrapText="1"/>
    </xf>
    <xf numFmtId="4" fontId="32" fillId="0" borderId="0" xfId="1164" applyNumberFormat="1" applyFont="1" applyFill="1" applyBorder="1" applyAlignment="1">
      <alignment vertical="center"/>
    </xf>
    <xf numFmtId="4" fontId="32" fillId="0" borderId="4" xfId="1164" applyNumberFormat="1" applyFont="1" applyFill="1" applyBorder="1" applyAlignment="1">
      <alignment horizontal="right" vertical="center"/>
    </xf>
    <xf numFmtId="3" fontId="32" fillId="0" borderId="0" xfId="0" applyNumberFormat="1" applyFont="1" applyFill="1" applyAlignment="1">
      <alignment vertical="center"/>
    </xf>
    <xf numFmtId="43" fontId="32" fillId="0" borderId="0" xfId="0" applyNumberFormat="1" applyFont="1" applyFill="1" applyAlignment="1">
      <alignment vertical="center"/>
    </xf>
    <xf numFmtId="3" fontId="32" fillId="0" borderId="0" xfId="0" applyNumberFormat="1" applyFont="1" applyFill="1" applyBorder="1" applyAlignment="1">
      <alignment horizontal="right" vertical="center"/>
    </xf>
    <xf numFmtId="4" fontId="32" fillId="0" borderId="0" xfId="1609" applyNumberFormat="1" applyFont="1" applyFill="1" applyAlignment="1">
      <alignment vertical="center"/>
    </xf>
    <xf numFmtId="3" fontId="32" fillId="0" borderId="0" xfId="1164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34" fillId="0" borderId="0" xfId="1601" applyFont="1" applyFill="1" applyBorder="1" applyAlignment="1">
      <alignment horizontal="right" vertical="center"/>
    </xf>
    <xf numFmtId="0" fontId="33" fillId="0" borderId="19" xfId="1601" applyFont="1" applyFill="1" applyBorder="1" applyAlignment="1">
      <alignment horizontal="center" vertical="center"/>
    </xf>
    <xf numFmtId="171" fontId="32" fillId="0" borderId="40" xfId="1" applyNumberFormat="1" applyFont="1" applyFill="1" applyBorder="1" applyAlignment="1">
      <alignment horizontal="right" vertical="center"/>
    </xf>
    <xf numFmtId="171" fontId="32" fillId="0" borderId="19" xfId="1" applyNumberFormat="1" applyFont="1" applyFill="1" applyBorder="1" applyAlignment="1">
      <alignment horizontal="right" vertical="center"/>
    </xf>
    <xf numFmtId="37" fontId="32" fillId="0" borderId="40" xfId="1" applyNumberFormat="1" applyFont="1" applyFill="1" applyBorder="1" applyAlignment="1">
      <alignment horizontal="center" vertical="center"/>
    </xf>
    <xf numFmtId="37" fontId="32" fillId="0" borderId="21" xfId="1" applyNumberFormat="1" applyFont="1" applyFill="1" applyBorder="1" applyAlignment="1">
      <alignment horizontal="center" vertical="center"/>
    </xf>
    <xf numFmtId="39" fontId="32" fillId="0" borderId="21" xfId="0" applyNumberFormat="1" applyFont="1" applyFill="1" applyBorder="1" applyAlignment="1" applyProtection="1">
      <alignment horizontal="center" vertical="center"/>
    </xf>
    <xf numFmtId="37" fontId="33" fillId="0" borderId="49" xfId="0" applyNumberFormat="1" applyFont="1" applyFill="1" applyBorder="1" applyAlignment="1" applyProtection="1">
      <alignment horizontal="center" vertical="center"/>
    </xf>
    <xf numFmtId="39" fontId="32" fillId="0" borderId="49" xfId="0" applyNumberFormat="1" applyFont="1" applyFill="1" applyBorder="1" applyAlignment="1" applyProtection="1">
      <alignment horizontal="center" vertical="center"/>
    </xf>
    <xf numFmtId="3" fontId="32" fillId="0" borderId="21" xfId="1" applyNumberFormat="1" applyFont="1" applyFill="1" applyBorder="1" applyAlignment="1">
      <alignment horizontal="center" vertical="center"/>
    </xf>
    <xf numFmtId="37" fontId="33" fillId="0" borderId="21" xfId="1" applyNumberFormat="1" applyFont="1" applyFill="1" applyBorder="1" applyAlignment="1" applyProtection="1">
      <alignment horizontal="center" vertical="center"/>
    </xf>
    <xf numFmtId="37" fontId="32" fillId="0" borderId="49" xfId="1" applyNumberFormat="1" applyFont="1" applyFill="1" applyBorder="1" applyAlignment="1" applyProtection="1">
      <alignment horizontal="center" vertical="center"/>
    </xf>
    <xf numFmtId="37" fontId="32" fillId="0" borderId="21" xfId="1" applyNumberFormat="1" applyFont="1" applyFill="1" applyBorder="1" applyAlignment="1" applyProtection="1">
      <alignment horizontal="center" vertical="center"/>
    </xf>
    <xf numFmtId="3" fontId="32" fillId="0" borderId="13" xfId="0" applyNumberFormat="1" applyFont="1" applyBorder="1" applyAlignment="1">
      <alignment horizontal="right" vertical="center"/>
    </xf>
    <xf numFmtId="3" fontId="32" fillId="0" borderId="8" xfId="0" applyNumberFormat="1" applyFont="1" applyBorder="1" applyAlignment="1">
      <alignment horizontal="right" vertical="center"/>
    </xf>
    <xf numFmtId="0" fontId="32" fillId="0" borderId="8" xfId="0" applyFont="1" applyBorder="1" applyAlignment="1">
      <alignment horizontal="right" vertical="center"/>
    </xf>
    <xf numFmtId="37" fontId="3" fillId="0" borderId="0" xfId="1" applyNumberFormat="1" applyFont="1" applyFill="1" applyBorder="1" applyAlignment="1" applyProtection="1">
      <alignment horizontal="center" vertical="center"/>
    </xf>
    <xf numFmtId="37" fontId="3" fillId="0" borderId="20" xfId="1" applyNumberFormat="1" applyFont="1" applyFill="1" applyBorder="1" applyAlignment="1" applyProtection="1">
      <alignment horizontal="center" vertical="center"/>
    </xf>
    <xf numFmtId="37" fontId="3" fillId="0" borderId="0" xfId="1" applyNumberFormat="1" applyFont="1" applyFill="1" applyBorder="1" applyAlignment="1">
      <alignment horizontal="center" vertical="center"/>
    </xf>
    <xf numFmtId="37" fontId="3" fillId="0" borderId="20" xfId="1" applyNumberFormat="1" applyFont="1" applyFill="1" applyBorder="1" applyAlignment="1">
      <alignment horizontal="center" vertical="center"/>
    </xf>
    <xf numFmtId="37" fontId="33" fillId="0" borderId="21" xfId="0" applyNumberFormat="1" applyFont="1" applyFill="1" applyBorder="1" applyAlignment="1" applyProtection="1">
      <alignment horizontal="center" vertical="center"/>
    </xf>
    <xf numFmtId="171" fontId="3" fillId="0" borderId="22" xfId="1" applyNumberFormat="1" applyFont="1" applyFill="1" applyBorder="1" applyAlignment="1">
      <alignment horizontal="center" vertical="center"/>
    </xf>
    <xf numFmtId="172" fontId="3" fillId="0" borderId="22" xfId="1" applyNumberFormat="1" applyFont="1" applyFill="1" applyBorder="1" applyAlignment="1" applyProtection="1">
      <alignment horizontal="center" vertical="center"/>
    </xf>
    <xf numFmtId="43" fontId="3" fillId="0" borderId="22" xfId="1" applyFont="1" applyFill="1" applyBorder="1" applyAlignment="1" applyProtection="1">
      <alignment horizontal="center" vertical="center"/>
    </xf>
    <xf numFmtId="43" fontId="3" fillId="0" borderId="22" xfId="1" applyFont="1" applyFill="1" applyBorder="1" applyAlignment="1">
      <alignment horizontal="center" vertical="center"/>
    </xf>
    <xf numFmtId="171" fontId="3" fillId="0" borderId="22" xfId="1" applyNumberFormat="1" applyFont="1" applyFill="1" applyBorder="1" applyAlignment="1" applyProtection="1">
      <alignment horizontal="center" vertical="center"/>
    </xf>
    <xf numFmtId="4" fontId="32" fillId="0" borderId="20" xfId="0" applyNumberFormat="1" applyFont="1" applyFill="1" applyBorder="1" applyAlignment="1">
      <alignment horizontal="center" vertical="center"/>
    </xf>
    <xf numFmtId="2" fontId="32" fillId="0" borderId="20" xfId="0" applyNumberFormat="1" applyFont="1" applyFill="1" applyBorder="1" applyAlignment="1">
      <alignment horizontal="center" vertical="center" wrapText="1"/>
    </xf>
    <xf numFmtId="4" fontId="33" fillId="0" borderId="22" xfId="0" applyNumberFormat="1" applyFont="1" applyFill="1" applyBorder="1" applyAlignment="1">
      <alignment horizontal="center" vertical="center" wrapText="1"/>
    </xf>
    <xf numFmtId="39" fontId="33" fillId="0" borderId="22" xfId="1" applyNumberFormat="1" applyFont="1" applyFill="1" applyBorder="1" applyAlignment="1">
      <alignment horizontal="center" vertical="center" wrapText="1"/>
    </xf>
    <xf numFmtId="4" fontId="32" fillId="0" borderId="21" xfId="0" applyNumberFormat="1" applyFont="1" applyFill="1" applyBorder="1" applyAlignment="1">
      <alignment horizontal="center" vertical="center" wrapText="1"/>
    </xf>
    <xf numFmtId="39" fontId="32" fillId="0" borderId="21" xfId="1" applyNumberFormat="1" applyFont="1" applyFill="1" applyBorder="1" applyAlignment="1">
      <alignment horizontal="center" vertical="center" wrapText="1"/>
    </xf>
    <xf numFmtId="37" fontId="32" fillId="0" borderId="21" xfId="0" applyNumberFormat="1" applyFont="1" applyFill="1" applyBorder="1" applyAlignment="1" applyProtection="1">
      <alignment horizontal="center" vertical="center"/>
    </xf>
    <xf numFmtId="43" fontId="32" fillId="0" borderId="0" xfId="1" applyNumberFormat="1" applyFont="1" applyFill="1" applyBorder="1" applyAlignment="1">
      <alignment vertical="center"/>
    </xf>
    <xf numFmtId="43" fontId="32" fillId="0" borderId="0" xfId="1164" applyNumberFormat="1" applyFont="1" applyFill="1" applyBorder="1" applyAlignment="1">
      <alignment vertical="center"/>
    </xf>
    <xf numFmtId="171" fontId="32" fillId="0" borderId="0" xfId="1" applyNumberFormat="1" applyFont="1" applyFill="1" applyBorder="1" applyAlignment="1">
      <alignment vertical="center"/>
    </xf>
    <xf numFmtId="0" fontId="33" fillId="0" borderId="9" xfId="0" applyFont="1" applyFill="1" applyBorder="1" applyAlignment="1">
      <alignment horizontal="right" vertical="center"/>
    </xf>
    <xf numFmtId="0" fontId="33" fillId="0" borderId="10" xfId="0" applyFont="1" applyFill="1" applyBorder="1" applyAlignment="1">
      <alignment horizontal="right" vertical="center"/>
    </xf>
    <xf numFmtId="0" fontId="33" fillId="0" borderId="6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vertical="center"/>
    </xf>
    <xf numFmtId="0" fontId="33" fillId="0" borderId="11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37" fontId="32" fillId="0" borderId="0" xfId="0" applyNumberFormat="1" applyFont="1" applyFill="1" applyBorder="1" applyAlignment="1" applyProtection="1">
      <alignment vertical="center"/>
    </xf>
    <xf numFmtId="37" fontId="32" fillId="0" borderId="0" xfId="0" applyNumberFormat="1" applyFont="1" applyFill="1" applyAlignment="1" applyProtection="1">
      <alignment vertical="center"/>
    </xf>
    <xf numFmtId="172" fontId="32" fillId="0" borderId="0" xfId="0" applyNumberFormat="1" applyFont="1" applyFill="1" applyAlignment="1">
      <alignment vertical="center"/>
    </xf>
    <xf numFmtId="37" fontId="32" fillId="0" borderId="0" xfId="0" applyNumberFormat="1" applyFont="1" applyFill="1" applyAlignment="1">
      <alignment vertical="center"/>
    </xf>
    <xf numFmtId="37" fontId="33" fillId="0" borderId="0" xfId="0" applyNumberFormat="1" applyFont="1" applyFill="1" applyAlignment="1">
      <alignment vertical="center"/>
    </xf>
    <xf numFmtId="0" fontId="33" fillId="0" borderId="18" xfId="0" applyFont="1" applyFill="1" applyBorder="1" applyAlignment="1">
      <alignment horizontal="center" vertical="center" wrapText="1"/>
    </xf>
    <xf numFmtId="37" fontId="32" fillId="0" borderId="0" xfId="0" applyNumberFormat="1" applyFont="1" applyFill="1" applyBorder="1" applyAlignment="1" applyProtection="1">
      <alignment horizontal="right" vertical="center" wrapText="1"/>
    </xf>
    <xf numFmtId="165" fontId="32" fillId="0" borderId="0" xfId="0" applyNumberFormat="1" applyFont="1" applyFill="1" applyBorder="1" applyAlignment="1" applyProtection="1">
      <alignment horizontal="right" vertical="center" wrapText="1"/>
    </xf>
    <xf numFmtId="166" fontId="32" fillId="0" borderId="0" xfId="0" applyNumberFormat="1" applyFont="1" applyFill="1" applyBorder="1" applyAlignment="1">
      <alignment horizontal="right" vertical="center" wrapText="1"/>
    </xf>
    <xf numFmtId="3" fontId="32" fillId="0" borderId="0" xfId="0" applyNumberFormat="1" applyFont="1" applyFill="1" applyBorder="1" applyAlignment="1">
      <alignment horizontal="right" vertical="center" wrapText="1"/>
    </xf>
    <xf numFmtId="0" fontId="32" fillId="0" borderId="0" xfId="0" applyFont="1" applyFill="1" applyBorder="1" applyAlignment="1">
      <alignment horizontal="right" vertical="center" wrapText="1"/>
    </xf>
    <xf numFmtId="3" fontId="33" fillId="0" borderId="0" xfId="0" applyNumberFormat="1" applyFont="1" applyFill="1" applyBorder="1" applyAlignment="1">
      <alignment horizontal="right" vertical="center" wrapText="1"/>
    </xf>
    <xf numFmtId="169" fontId="33" fillId="0" borderId="0" xfId="0" applyNumberFormat="1" applyFont="1" applyFill="1" applyBorder="1" applyAlignment="1">
      <alignment horizontal="right" vertical="center" wrapText="1"/>
    </xf>
    <xf numFmtId="0" fontId="32" fillId="0" borderId="0" xfId="1601" applyFont="1" applyFill="1" applyAlignment="1"/>
    <xf numFmtId="37" fontId="32" fillId="0" borderId="0" xfId="0" applyNumberFormat="1" applyFont="1" applyFill="1" applyAlignment="1" applyProtection="1"/>
    <xf numFmtId="37" fontId="32" fillId="0" borderId="0" xfId="0" applyNumberFormat="1" applyFont="1" applyFill="1" applyAlignment="1"/>
    <xf numFmtId="37" fontId="33" fillId="0" borderId="0" xfId="0" applyNumberFormat="1" applyFont="1" applyFill="1" applyAlignment="1"/>
    <xf numFmtId="0" fontId="33" fillId="0" borderId="0" xfId="0" applyFont="1" applyFill="1" applyAlignment="1"/>
    <xf numFmtId="4" fontId="32" fillId="0" borderId="0" xfId="0" applyNumberFormat="1" applyFont="1" applyFill="1" applyAlignment="1">
      <alignment vertical="center"/>
    </xf>
    <xf numFmtId="166" fontId="33" fillId="0" borderId="0" xfId="0" applyNumberFormat="1" applyFont="1" applyFill="1" applyBorder="1" applyAlignment="1">
      <alignment horizontal="center"/>
    </xf>
    <xf numFmtId="0" fontId="37" fillId="0" borderId="0" xfId="0" applyFont="1" applyFill="1" applyAlignment="1"/>
    <xf numFmtId="0" fontId="37" fillId="0" borderId="0" xfId="0" applyFont="1" applyFill="1" applyAlignment="1">
      <alignment vertical="center"/>
    </xf>
    <xf numFmtId="166" fontId="33" fillId="0" borderId="0" xfId="0" applyNumberFormat="1" applyFont="1" applyFill="1" applyAlignment="1">
      <alignment horizontal="center" vertical="center"/>
    </xf>
    <xf numFmtId="166" fontId="33" fillId="0" borderId="22" xfId="0" applyNumberFormat="1" applyFont="1" applyFill="1" applyBorder="1" applyAlignment="1">
      <alignment horizontal="center" vertical="center"/>
    </xf>
    <xf numFmtId="166" fontId="32" fillId="0" borderId="20" xfId="0" applyNumberFormat="1" applyFont="1" applyFill="1" applyBorder="1" applyAlignment="1" applyProtection="1">
      <alignment horizontal="center" vertical="center" wrapText="1"/>
    </xf>
    <xf numFmtId="165" fontId="32" fillId="0" borderId="20" xfId="0" applyNumberFormat="1" applyFont="1" applyFill="1" applyBorder="1" applyAlignment="1" applyProtection="1">
      <alignment horizontal="center" vertical="center" wrapText="1"/>
    </xf>
    <xf numFmtId="166" fontId="33" fillId="0" borderId="20" xfId="0" applyNumberFormat="1" applyFont="1" applyFill="1" applyBorder="1" applyAlignment="1" applyProtection="1">
      <alignment horizontal="center" vertical="center" wrapText="1"/>
    </xf>
    <xf numFmtId="3" fontId="37" fillId="0" borderId="0" xfId="0" applyNumberFormat="1" applyFont="1" applyFill="1" applyAlignment="1">
      <alignment vertical="center"/>
    </xf>
    <xf numFmtId="3" fontId="32" fillId="0" borderId="0" xfId="0" applyNumberFormat="1" applyFont="1" applyFill="1" applyBorder="1" applyAlignment="1" applyProtection="1">
      <alignment horizontal="right" vertical="center" wrapText="1"/>
    </xf>
    <xf numFmtId="166" fontId="32" fillId="0" borderId="20" xfId="0" applyNumberFormat="1" applyFont="1" applyFill="1" applyBorder="1" applyAlignment="1">
      <alignment horizontal="center" vertical="center" wrapText="1"/>
    </xf>
    <xf numFmtId="166" fontId="32" fillId="0" borderId="20" xfId="17" applyNumberFormat="1" applyFont="1" applyFill="1" applyBorder="1" applyAlignment="1" applyProtection="1">
      <alignment horizontal="center" vertical="center" wrapText="1"/>
    </xf>
    <xf numFmtId="3" fontId="32" fillId="0" borderId="0" xfId="17" applyNumberFormat="1" applyFont="1" applyFill="1" applyBorder="1" applyAlignment="1" applyProtection="1">
      <alignment horizontal="right" vertical="center" wrapText="1"/>
    </xf>
    <xf numFmtId="37" fontId="32" fillId="0" borderId="20" xfId="1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Alignment="1">
      <alignment horizontal="left" vertical="center"/>
    </xf>
    <xf numFmtId="173" fontId="32" fillId="0" borderId="0" xfId="17" applyNumberFormat="1" applyFont="1" applyFill="1" applyBorder="1" applyAlignment="1" applyProtection="1">
      <alignment horizontal="right" vertical="center" wrapText="1"/>
    </xf>
    <xf numFmtId="37" fontId="32" fillId="0" borderId="20" xfId="1" applyNumberFormat="1" applyFont="1" applyFill="1" applyBorder="1" applyAlignment="1">
      <alignment horizontal="center" vertical="center" wrapText="1"/>
    </xf>
    <xf numFmtId="173" fontId="32" fillId="0" borderId="0" xfId="1775" applyNumberFormat="1" applyFont="1" applyFill="1" applyBorder="1" applyAlignment="1">
      <alignment horizontal="right" vertical="center" wrapText="1"/>
    </xf>
    <xf numFmtId="0" fontId="40" fillId="0" borderId="0" xfId="0" applyFont="1" applyFill="1" applyAlignment="1">
      <alignment vertical="center"/>
    </xf>
    <xf numFmtId="0" fontId="40" fillId="0" borderId="0" xfId="0" applyFont="1" applyFill="1" applyAlignment="1">
      <alignment horizontal="left" vertical="center"/>
    </xf>
    <xf numFmtId="3" fontId="32" fillId="0" borderId="0" xfId="1775" applyNumberFormat="1" applyFont="1" applyFill="1" applyBorder="1" applyAlignment="1">
      <alignment horizontal="right" vertical="center" wrapText="1"/>
    </xf>
    <xf numFmtId="37" fontId="32" fillId="0" borderId="21" xfId="1" applyNumberFormat="1" applyFont="1" applyFill="1" applyBorder="1" applyAlignment="1">
      <alignment horizontal="center" vertical="center" wrapText="1"/>
    </xf>
    <xf numFmtId="0" fontId="32" fillId="0" borderId="0" xfId="1601" applyFont="1" applyFill="1" applyAlignment="1">
      <alignment horizontal="left" vertical="center"/>
    </xf>
    <xf numFmtId="166" fontId="32" fillId="0" borderId="0" xfId="0" applyNumberFormat="1" applyFont="1" applyFill="1" applyAlignment="1">
      <alignment horizontal="center" vertical="center"/>
    </xf>
    <xf numFmtId="166" fontId="32" fillId="0" borderId="0" xfId="0" applyNumberFormat="1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166" fontId="37" fillId="0" borderId="0" xfId="0" applyNumberFormat="1" applyFont="1" applyFill="1" applyAlignment="1">
      <alignment horizontal="center"/>
    </xf>
    <xf numFmtId="0" fontId="37" fillId="0" borderId="0" xfId="0" applyFont="1" applyFill="1" applyBorder="1" applyAlignment="1">
      <alignment horizontal="center"/>
    </xf>
    <xf numFmtId="166" fontId="37" fillId="0" borderId="0" xfId="0" applyNumberFormat="1" applyFont="1" applyFill="1" applyBorder="1" applyAlignment="1">
      <alignment horizontal="center"/>
    </xf>
    <xf numFmtId="167" fontId="32" fillId="0" borderId="20" xfId="0" applyNumberFormat="1" applyFont="1" applyFill="1" applyBorder="1" applyAlignment="1" applyProtection="1">
      <alignment horizontal="center" vertical="center" wrapText="1"/>
    </xf>
    <xf numFmtId="169" fontId="32" fillId="0" borderId="20" xfId="0" applyNumberFormat="1" applyFont="1" applyFill="1" applyBorder="1" applyAlignment="1" applyProtection="1">
      <alignment horizontal="center" vertical="center" wrapText="1"/>
    </xf>
    <xf numFmtId="169" fontId="32" fillId="0" borderId="41" xfId="0" applyNumberFormat="1" applyFont="1" applyFill="1" applyBorder="1" applyAlignment="1" applyProtection="1">
      <alignment horizontal="center" vertical="center" wrapText="1"/>
    </xf>
    <xf numFmtId="165" fontId="32" fillId="0" borderId="20" xfId="1" applyNumberFormat="1" applyFont="1" applyBorder="1" applyAlignment="1">
      <alignment horizontal="center" vertical="center"/>
    </xf>
    <xf numFmtId="166" fontId="32" fillId="0" borderId="20" xfId="0" applyNumberFormat="1" applyFont="1" applyBorder="1" applyAlignment="1">
      <alignment horizontal="center" vertical="center"/>
    </xf>
    <xf numFmtId="169" fontId="32" fillId="0" borderId="20" xfId="0" applyNumberFormat="1" applyFont="1" applyFill="1" applyBorder="1" applyAlignment="1">
      <alignment horizontal="center" vertical="center" wrapText="1"/>
    </xf>
    <xf numFmtId="165" fontId="32" fillId="0" borderId="40" xfId="0" applyNumberFormat="1" applyFont="1" applyFill="1" applyBorder="1" applyAlignment="1" applyProtection="1">
      <alignment horizontal="center" vertical="center" wrapText="1"/>
    </xf>
    <xf numFmtId="166" fontId="32" fillId="0" borderId="20" xfId="0" applyNumberFormat="1" applyFont="1" applyFill="1" applyBorder="1" applyAlignment="1">
      <alignment horizontal="center" vertical="center"/>
    </xf>
    <xf numFmtId="169" fontId="32" fillId="0" borderId="21" xfId="0" applyNumberFormat="1" applyFont="1" applyFill="1" applyBorder="1" applyAlignment="1">
      <alignment horizontal="center" vertical="center" wrapText="1"/>
    </xf>
    <xf numFmtId="165" fontId="32" fillId="0" borderId="21" xfId="0" applyNumberFormat="1" applyFont="1" applyFill="1" applyBorder="1" applyAlignment="1" applyProtection="1">
      <alignment horizontal="center" vertical="center" wrapText="1"/>
    </xf>
    <xf numFmtId="166" fontId="32" fillId="0" borderId="21" xfId="0" applyNumberFormat="1" applyFont="1" applyFill="1" applyBorder="1" applyAlignment="1">
      <alignment horizontal="center" vertical="center"/>
    </xf>
    <xf numFmtId="167" fontId="32" fillId="0" borderId="0" xfId="0" applyNumberFormat="1" applyFont="1" applyFill="1" applyAlignment="1" applyProtection="1">
      <alignment vertical="center"/>
    </xf>
    <xf numFmtId="172" fontId="32" fillId="0" borderId="0" xfId="1" applyNumberFormat="1" applyFont="1" applyFill="1" applyAlignment="1">
      <alignment vertical="center"/>
    </xf>
    <xf numFmtId="166" fontId="32" fillId="0" borderId="20" xfId="0" applyNumberFormat="1" applyFont="1" applyFill="1" applyBorder="1" applyAlignment="1" applyProtection="1">
      <alignment horizontal="center" vertical="center"/>
    </xf>
    <xf numFmtId="166" fontId="32" fillId="0" borderId="20" xfId="1775" applyNumberFormat="1" applyFont="1" applyFill="1" applyBorder="1" applyAlignment="1">
      <alignment horizontal="center" vertical="center"/>
    </xf>
    <xf numFmtId="166" fontId="32" fillId="0" borderId="20" xfId="5" applyNumberFormat="1" applyFont="1" applyFill="1" applyBorder="1" applyAlignment="1">
      <alignment horizontal="center" vertical="center"/>
    </xf>
    <xf numFmtId="172" fontId="32" fillId="0" borderId="20" xfId="1" applyNumberFormat="1" applyFont="1" applyFill="1" applyBorder="1" applyAlignment="1" applyProtection="1">
      <alignment horizontal="center" vertical="center" wrapText="1"/>
    </xf>
    <xf numFmtId="172" fontId="32" fillId="0" borderId="20" xfId="1" applyNumberFormat="1" applyFont="1" applyFill="1" applyBorder="1" applyAlignment="1">
      <alignment horizontal="center" vertical="center" wrapText="1"/>
    </xf>
    <xf numFmtId="172" fontId="3" fillId="0" borderId="22" xfId="1" applyNumberFormat="1" applyFont="1" applyFill="1" applyBorder="1" applyAlignment="1">
      <alignment horizontal="center" vertical="center"/>
    </xf>
    <xf numFmtId="171" fontId="32" fillId="0" borderId="19" xfId="1" applyNumberFormat="1" applyFont="1" applyFill="1" applyBorder="1" applyAlignment="1">
      <alignment vertical="center"/>
    </xf>
    <xf numFmtId="171" fontId="32" fillId="0" borderId="40" xfId="1" applyNumberFormat="1" applyFont="1" applyFill="1" applyBorder="1" applyAlignment="1" applyProtection="1">
      <alignment vertical="center"/>
    </xf>
    <xf numFmtId="171" fontId="32" fillId="0" borderId="0" xfId="1" applyNumberFormat="1" applyFont="1" applyFill="1" applyBorder="1" applyAlignment="1" applyProtection="1">
      <alignment vertical="center"/>
    </xf>
    <xf numFmtId="171" fontId="32" fillId="0" borderId="8" xfId="1" applyNumberFormat="1" applyFont="1" applyFill="1" applyBorder="1" applyAlignment="1" applyProtection="1">
      <alignment vertical="center"/>
    </xf>
    <xf numFmtId="171" fontId="33" fillId="0" borderId="46" xfId="1" applyNumberFormat="1" applyFont="1" applyFill="1" applyBorder="1" applyAlignment="1">
      <alignment horizontal="right" vertical="center"/>
    </xf>
    <xf numFmtId="171" fontId="33" fillId="0" borderId="22" xfId="1" applyNumberFormat="1" applyFont="1" applyFill="1" applyBorder="1" applyAlignment="1">
      <alignment horizontal="right" vertical="center"/>
    </xf>
    <xf numFmtId="171" fontId="33" fillId="0" borderId="47" xfId="1" applyNumberFormat="1" applyFont="1" applyFill="1" applyBorder="1" applyAlignment="1">
      <alignment horizontal="right" vertical="center"/>
    </xf>
    <xf numFmtId="171" fontId="32" fillId="0" borderId="0" xfId="1" applyNumberFormat="1" applyFont="1" applyFill="1" applyAlignment="1">
      <alignment vertical="center"/>
    </xf>
    <xf numFmtId="174" fontId="32" fillId="0" borderId="0" xfId="0" applyNumberFormat="1" applyFont="1" applyFill="1" applyAlignment="1">
      <alignment vertical="center"/>
    </xf>
    <xf numFmtId="164" fontId="32" fillId="0" borderId="0" xfId="0" applyNumberFormat="1" applyFont="1" applyFill="1" applyAlignment="1">
      <alignment vertical="center"/>
    </xf>
    <xf numFmtId="37" fontId="32" fillId="0" borderId="50" xfId="1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right" vertical="center"/>
    </xf>
    <xf numFmtId="3" fontId="32" fillId="0" borderId="19" xfId="1" applyNumberFormat="1" applyFont="1" applyFill="1" applyBorder="1" applyAlignment="1">
      <alignment horizontal="center" vertical="center"/>
    </xf>
    <xf numFmtId="3" fontId="33" fillId="0" borderId="22" xfId="0" applyNumberFormat="1" applyFont="1" applyFill="1" applyBorder="1" applyAlignment="1">
      <alignment horizontal="center" vertical="center"/>
    </xf>
    <xf numFmtId="3" fontId="32" fillId="0" borderId="22" xfId="1" applyNumberFormat="1" applyFont="1" applyFill="1" applyBorder="1" applyAlignment="1">
      <alignment horizontal="center" vertical="center"/>
    </xf>
    <xf numFmtId="164" fontId="32" fillId="0" borderId="0" xfId="1164" applyNumberFormat="1" applyFont="1" applyFill="1" applyBorder="1" applyAlignment="1">
      <alignment vertical="center"/>
    </xf>
    <xf numFmtId="0" fontId="33" fillId="0" borderId="9" xfId="1164" applyFont="1" applyFill="1" applyBorder="1" applyAlignment="1">
      <alignment vertical="center"/>
    </xf>
    <xf numFmtId="0" fontId="33" fillId="0" borderId="10" xfId="1164" applyFont="1" applyFill="1" applyBorder="1" applyAlignment="1">
      <alignment vertical="center"/>
    </xf>
    <xf numFmtId="0" fontId="32" fillId="0" borderId="17" xfId="1164" applyFont="1" applyFill="1" applyBorder="1" applyAlignment="1">
      <alignment vertical="center"/>
    </xf>
    <xf numFmtId="0" fontId="32" fillId="0" borderId="25" xfId="1164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0" xfId="1164" applyFont="1" applyFill="1" applyBorder="1" applyAlignment="1" applyProtection="1">
      <alignment horizontal="center" vertical="center"/>
    </xf>
    <xf numFmtId="0" fontId="33" fillId="0" borderId="9" xfId="1164" applyFont="1" applyFill="1" applyBorder="1" applyAlignment="1">
      <alignment horizontal="center" vertical="center"/>
    </xf>
    <xf numFmtId="0" fontId="33" fillId="0" borderId="10" xfId="1164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 wrapText="1"/>
    </xf>
    <xf numFmtId="0" fontId="33" fillId="0" borderId="47" xfId="0" applyFont="1" applyFill="1" applyBorder="1" applyAlignment="1">
      <alignment horizontal="center" vertical="center" wrapText="1"/>
    </xf>
    <xf numFmtId="0" fontId="31" fillId="0" borderId="0" xfId="1601" applyFont="1" applyFill="1" applyBorder="1" applyAlignment="1">
      <alignment horizontal="center" vertical="center"/>
    </xf>
    <xf numFmtId="0" fontId="32" fillId="0" borderId="41" xfId="1601" applyFont="1" applyFill="1" applyBorder="1" applyAlignment="1">
      <alignment horizontal="center" vertical="center"/>
    </xf>
    <xf numFmtId="0" fontId="32" fillId="0" borderId="20" xfId="1601" applyFont="1" applyFill="1" applyBorder="1" applyAlignment="1">
      <alignment horizontal="center" vertical="center"/>
    </xf>
    <xf numFmtId="0" fontId="32" fillId="0" borderId="21" xfId="1601" applyFont="1" applyFill="1" applyBorder="1" applyAlignment="1">
      <alignment horizontal="center" vertical="center"/>
    </xf>
    <xf numFmtId="0" fontId="33" fillId="0" borderId="24" xfId="1601" applyFont="1" applyFill="1" applyBorder="1" applyAlignment="1">
      <alignment horizontal="center" vertical="center"/>
    </xf>
    <xf numFmtId="0" fontId="33" fillId="0" borderId="23" xfId="1601" applyFont="1" applyFill="1" applyBorder="1" applyAlignment="1">
      <alignment horizontal="center" vertical="center"/>
    </xf>
    <xf numFmtId="0" fontId="32" fillId="0" borderId="41" xfId="1601" applyFont="1" applyFill="1" applyBorder="1" applyAlignment="1">
      <alignment horizontal="center" vertical="center" wrapText="1"/>
    </xf>
    <xf numFmtId="0" fontId="32" fillId="0" borderId="20" xfId="1601" applyFont="1" applyFill="1" applyBorder="1" applyAlignment="1">
      <alignment horizontal="center" vertical="center" wrapText="1"/>
    </xf>
    <xf numFmtId="0" fontId="32" fillId="0" borderId="21" xfId="160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3" fillId="0" borderId="41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 wrapText="1"/>
    </xf>
    <xf numFmtId="0" fontId="33" fillId="0" borderId="42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43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/>
    </xf>
    <xf numFmtId="0" fontId="33" fillId="0" borderId="46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center" vertical="center"/>
    </xf>
    <xf numFmtId="0" fontId="33" fillId="0" borderId="45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/>
    </xf>
    <xf numFmtId="0" fontId="33" fillId="0" borderId="46" xfId="1164" applyFont="1" applyFill="1" applyBorder="1" applyAlignment="1">
      <alignment horizontal="center" vertical="center"/>
    </xf>
    <xf numFmtId="0" fontId="33" fillId="0" borderId="47" xfId="1164" applyFont="1" applyFill="1" applyBorder="1" applyAlignment="1">
      <alignment horizontal="center" vertical="center"/>
    </xf>
    <xf numFmtId="0" fontId="32" fillId="0" borderId="26" xfId="1164" applyFont="1" applyFill="1" applyBorder="1" applyAlignment="1">
      <alignment horizontal="center" vertical="center"/>
    </xf>
    <xf numFmtId="0" fontId="32" fillId="0" borderId="50" xfId="1164" applyFont="1" applyFill="1" applyBorder="1" applyAlignment="1">
      <alignment horizontal="center" vertical="center"/>
    </xf>
    <xf numFmtId="0" fontId="33" fillId="0" borderId="0" xfId="1164" applyFont="1" applyFill="1" applyBorder="1" applyAlignment="1" applyProtection="1">
      <alignment horizontal="center" vertical="center"/>
    </xf>
    <xf numFmtId="0" fontId="33" fillId="0" borderId="4" xfId="1164" applyFont="1" applyFill="1" applyBorder="1" applyAlignment="1">
      <alignment horizontal="center" vertical="center"/>
    </xf>
    <xf numFmtId="0" fontId="33" fillId="0" borderId="13" xfId="1164" applyFont="1" applyFill="1" applyBorder="1" applyAlignment="1">
      <alignment horizontal="center" vertical="center"/>
    </xf>
    <xf numFmtId="0" fontId="33" fillId="0" borderId="9" xfId="1164" applyFont="1" applyFill="1" applyBorder="1" applyAlignment="1">
      <alignment horizontal="center" vertical="center"/>
    </xf>
    <xf numFmtId="0" fontId="33" fillId="0" borderId="10" xfId="1164" applyFont="1" applyFill="1" applyBorder="1" applyAlignment="1">
      <alignment horizontal="center" vertical="center"/>
    </xf>
    <xf numFmtId="0" fontId="33" fillId="0" borderId="19" xfId="1164" applyFont="1" applyFill="1" applyBorder="1" applyAlignment="1">
      <alignment horizontal="center" vertical="center"/>
    </xf>
    <xf numFmtId="0" fontId="33" fillId="0" borderId="21" xfId="1164" applyFont="1" applyFill="1" applyBorder="1" applyAlignment="1">
      <alignment vertical="center"/>
    </xf>
    <xf numFmtId="0" fontId="33" fillId="0" borderId="13" xfId="1164" applyFont="1" applyFill="1" applyBorder="1" applyAlignment="1">
      <alignment horizontal="center" vertical="center" wrapText="1"/>
    </xf>
    <xf numFmtId="0" fontId="33" fillId="0" borderId="48" xfId="1164" applyFont="1" applyFill="1" applyBorder="1" applyAlignment="1">
      <alignment vertical="center"/>
    </xf>
    <xf numFmtId="0" fontId="32" fillId="0" borderId="22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left" vertical="center" wrapText="1"/>
    </xf>
    <xf numFmtId="0" fontId="32" fillId="0" borderId="21" xfId="0" applyFont="1" applyFill="1" applyBorder="1" applyAlignment="1">
      <alignment horizontal="left" vertical="center" wrapText="1"/>
    </xf>
    <xf numFmtId="0" fontId="33" fillId="0" borderId="19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165" fontId="33" fillId="0" borderId="28" xfId="0" applyNumberFormat="1" applyFont="1" applyFill="1" applyBorder="1" applyAlignment="1" applyProtection="1">
      <alignment horizontal="center" vertical="center"/>
    </xf>
    <xf numFmtId="165" fontId="33" fillId="0" borderId="4" xfId="0" applyNumberFormat="1" applyFont="1" applyFill="1" applyBorder="1" applyAlignment="1" applyProtection="1">
      <alignment horizontal="center" vertical="center"/>
    </xf>
    <xf numFmtId="165" fontId="33" fillId="0" borderId="13" xfId="0" applyNumberFormat="1" applyFont="1" applyFill="1" applyBorder="1" applyAlignment="1" applyProtection="1">
      <alignment horizontal="center" vertical="center"/>
    </xf>
    <xf numFmtId="165" fontId="33" fillId="0" borderId="46" xfId="0" applyNumberFormat="1" applyFont="1" applyFill="1" applyBorder="1" applyAlignment="1" applyProtection="1">
      <alignment horizontal="center" vertical="center"/>
    </xf>
    <xf numFmtId="165" fontId="33" fillId="0" borderId="27" xfId="0" applyNumberFormat="1" applyFont="1" applyFill="1" applyBorder="1" applyAlignment="1" applyProtection="1">
      <alignment horizontal="center" vertical="center"/>
    </xf>
    <xf numFmtId="165" fontId="33" fillId="0" borderId="47" xfId="0" applyNumberFormat="1" applyFont="1" applyFill="1" applyBorder="1" applyAlignment="1" applyProtection="1">
      <alignment horizontal="center" vertical="center"/>
    </xf>
    <xf numFmtId="37" fontId="33" fillId="0" borderId="46" xfId="0" applyNumberFormat="1" applyFont="1" applyFill="1" applyBorder="1" applyAlignment="1" applyProtection="1">
      <alignment horizontal="center" vertical="center"/>
    </xf>
    <xf numFmtId="37" fontId="33" fillId="0" borderId="27" xfId="0" applyNumberFormat="1" applyFont="1" applyFill="1" applyBorder="1" applyAlignment="1" applyProtection="1">
      <alignment horizontal="center" vertical="center"/>
    </xf>
    <xf numFmtId="37" fontId="33" fillId="0" borderId="47" xfId="0" applyNumberFormat="1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 wrapText="1"/>
    </xf>
    <xf numFmtId="0" fontId="33" fillId="0" borderId="48" xfId="0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 wrapText="1"/>
    </xf>
    <xf numFmtId="0" fontId="33" fillId="0" borderId="40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47" xfId="0" applyFont="1" applyFill="1" applyBorder="1" applyAlignment="1">
      <alignment horizontal="center" vertical="center" wrapText="1"/>
    </xf>
    <xf numFmtId="0" fontId="33" fillId="0" borderId="19" xfId="0" applyNumberFormat="1" applyFont="1" applyFill="1" applyBorder="1" applyAlignment="1">
      <alignment horizontal="center" vertical="center" wrapText="1"/>
    </xf>
    <xf numFmtId="0" fontId="33" fillId="0" borderId="21" xfId="0" applyNumberFormat="1" applyFont="1" applyFill="1" applyBorder="1" applyAlignment="1">
      <alignment horizontal="center" vertical="center" wrapText="1"/>
    </xf>
    <xf numFmtId="37" fontId="32" fillId="0" borderId="26" xfId="1" applyNumberFormat="1" applyFont="1" applyFill="1" applyBorder="1" applyAlignment="1">
      <alignment horizontal="center" vertical="center"/>
    </xf>
    <xf numFmtId="37" fontId="3" fillId="0" borderId="51" xfId="1" applyNumberFormat="1" applyFont="1" applyFill="1" applyBorder="1" applyAlignment="1" applyProtection="1">
      <alignment horizontal="center" vertical="center"/>
    </xf>
    <xf numFmtId="37" fontId="3" fillId="0" borderId="21" xfId="1" applyNumberFormat="1" applyFont="1" applyFill="1" applyBorder="1" applyAlignment="1" applyProtection="1">
      <alignment horizontal="center" vertical="center"/>
    </xf>
    <xf numFmtId="37" fontId="3" fillId="0" borderId="21" xfId="1" applyNumberFormat="1" applyFont="1" applyFill="1" applyBorder="1" applyAlignment="1">
      <alignment horizontal="center" vertical="center"/>
    </xf>
    <xf numFmtId="37" fontId="3" fillId="0" borderId="51" xfId="1" applyNumberFormat="1" applyFont="1" applyFill="1" applyBorder="1" applyAlignment="1">
      <alignment horizontal="center" vertical="center"/>
    </xf>
    <xf numFmtId="171" fontId="3" fillId="0" borderId="22" xfId="1" applyNumberFormat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vertical="center"/>
    </xf>
    <xf numFmtId="43" fontId="32" fillId="0" borderId="12" xfId="1" applyFont="1" applyFill="1" applyBorder="1" applyAlignment="1">
      <alignment vertical="center"/>
    </xf>
    <xf numFmtId="43" fontId="32" fillId="0" borderId="25" xfId="1" applyFont="1" applyFill="1" applyBorder="1" applyAlignment="1">
      <alignment vertical="center"/>
    </xf>
    <xf numFmtId="43" fontId="32" fillId="0" borderId="21" xfId="1" applyFont="1" applyFill="1" applyBorder="1" applyAlignment="1">
      <alignment vertical="center"/>
    </xf>
    <xf numFmtId="172" fontId="32" fillId="0" borderId="21" xfId="1" applyNumberFormat="1" applyFont="1" applyFill="1" applyBorder="1" applyAlignment="1" applyProtection="1">
      <alignment horizontal="center" vertical="center" wrapText="1"/>
    </xf>
    <xf numFmtId="43" fontId="32" fillId="0" borderId="21" xfId="1" applyFont="1" applyFill="1" applyBorder="1" applyAlignment="1" applyProtection="1">
      <alignment horizontal="center" vertical="center" wrapText="1"/>
    </xf>
    <xf numFmtId="43" fontId="32" fillId="0" borderId="21" xfId="1" applyFont="1" applyFill="1" applyBorder="1" applyAlignment="1">
      <alignment horizontal="center" vertical="center" wrapText="1"/>
    </xf>
    <xf numFmtId="172" fontId="32" fillId="0" borderId="21" xfId="1" applyNumberFormat="1" applyFont="1" applyFill="1" applyBorder="1" applyAlignment="1">
      <alignment horizontal="center" vertical="center" wrapText="1"/>
    </xf>
    <xf numFmtId="172" fontId="32" fillId="0" borderId="21" xfId="1" applyNumberFormat="1" applyFont="1" applyFill="1" applyBorder="1" applyAlignment="1">
      <alignment vertical="center"/>
    </xf>
    <xf numFmtId="166" fontId="32" fillId="0" borderId="21" xfId="5" applyNumberFormat="1" applyFont="1" applyFill="1" applyBorder="1" applyAlignment="1">
      <alignment horizontal="center" vertical="center"/>
    </xf>
  </cellXfs>
  <cellStyles count="3725">
    <cellStyle name="20% - Accent1 2" xfId="1611"/>
    <cellStyle name="20% - Accent1 2 2" xfId="1612"/>
    <cellStyle name="20% - Accent1 2 3" xfId="1613"/>
    <cellStyle name="20% - Accent1 2 4" xfId="1614"/>
    <cellStyle name="20% - Accent1 2 5" xfId="1615"/>
    <cellStyle name="20% - Accent1 2 6" xfId="1616"/>
    <cellStyle name="20% - Accent1 2 7" xfId="1617"/>
    <cellStyle name="20% - Accent2 2" xfId="1618"/>
    <cellStyle name="20% - Accent2 2 2" xfId="1619"/>
    <cellStyle name="20% - Accent2 2 3" xfId="1620"/>
    <cellStyle name="20% - Accent2 2 4" xfId="1621"/>
    <cellStyle name="20% - Accent2 2 5" xfId="1622"/>
    <cellStyle name="20% - Accent2 2 6" xfId="1623"/>
    <cellStyle name="20% - Accent2 2 7" xfId="1624"/>
    <cellStyle name="20% - Accent3 2" xfId="1625"/>
    <cellStyle name="20% - Accent3 2 2" xfId="1626"/>
    <cellStyle name="20% - Accent3 2 3" xfId="1627"/>
    <cellStyle name="20% - Accent3 2 4" xfId="1628"/>
    <cellStyle name="20% - Accent3 2 5" xfId="1629"/>
    <cellStyle name="20% - Accent3 2 6" xfId="1630"/>
    <cellStyle name="20% - Accent3 2 7" xfId="1631"/>
    <cellStyle name="20% - Accent4 2" xfId="1632"/>
    <cellStyle name="20% - Accent4 2 2" xfId="1633"/>
    <cellStyle name="20% - Accent4 2 3" xfId="1634"/>
    <cellStyle name="20% - Accent4 2 4" xfId="1635"/>
    <cellStyle name="20% - Accent4 2 5" xfId="1636"/>
    <cellStyle name="20% - Accent4 2 6" xfId="1637"/>
    <cellStyle name="20% - Accent4 2 7" xfId="1638"/>
    <cellStyle name="20% - Accent5 2" xfId="1639"/>
    <cellStyle name="20% - Accent5 2 2" xfId="1640"/>
    <cellStyle name="20% - Accent5 2 3" xfId="1641"/>
    <cellStyle name="20% - Accent5 2 4" xfId="1642"/>
    <cellStyle name="20% - Accent5 2 5" xfId="1643"/>
    <cellStyle name="20% - Accent5 2 6" xfId="1644"/>
    <cellStyle name="20% - Accent5 2 7" xfId="1645"/>
    <cellStyle name="20% - Accent6 2" xfId="1646"/>
    <cellStyle name="20% - Accent6 2 2" xfId="1647"/>
    <cellStyle name="20% - Accent6 2 3" xfId="1648"/>
    <cellStyle name="20% - Accent6 2 4" xfId="1649"/>
    <cellStyle name="20% - Accent6 2 5" xfId="1650"/>
    <cellStyle name="20% - Accent6 2 6" xfId="1651"/>
    <cellStyle name="20% - Accent6 2 7" xfId="1652"/>
    <cellStyle name="40% - Accent1 2" xfId="1653"/>
    <cellStyle name="40% - Accent1 2 2" xfId="1654"/>
    <cellStyle name="40% - Accent1 2 3" xfId="1655"/>
    <cellStyle name="40% - Accent1 2 4" xfId="1656"/>
    <cellStyle name="40% - Accent1 2 5" xfId="1657"/>
    <cellStyle name="40% - Accent1 2 6" xfId="1658"/>
    <cellStyle name="40% - Accent1 2 7" xfId="1659"/>
    <cellStyle name="40% - Accent2 2" xfId="1660"/>
    <cellStyle name="40% - Accent2 2 2" xfId="1661"/>
    <cellStyle name="40% - Accent2 2 3" xfId="1662"/>
    <cellStyle name="40% - Accent2 2 4" xfId="1663"/>
    <cellStyle name="40% - Accent2 2 5" xfId="1664"/>
    <cellStyle name="40% - Accent2 2 6" xfId="1665"/>
    <cellStyle name="40% - Accent2 2 7" xfId="1666"/>
    <cellStyle name="40% - Accent3 2" xfId="1667"/>
    <cellStyle name="40% - Accent3 2 2" xfId="1668"/>
    <cellStyle name="40% - Accent3 2 3" xfId="1669"/>
    <cellStyle name="40% - Accent3 2 4" xfId="1670"/>
    <cellStyle name="40% - Accent3 2 5" xfId="1671"/>
    <cellStyle name="40% - Accent3 2 6" xfId="1672"/>
    <cellStyle name="40% - Accent3 2 7" xfId="1673"/>
    <cellStyle name="40% - Accent4 2" xfId="1674"/>
    <cellStyle name="40% - Accent4 2 2" xfId="1675"/>
    <cellStyle name="40% - Accent4 2 3" xfId="1676"/>
    <cellStyle name="40% - Accent4 2 4" xfId="1677"/>
    <cellStyle name="40% - Accent4 2 5" xfId="1678"/>
    <cellStyle name="40% - Accent4 2 6" xfId="1679"/>
    <cellStyle name="40% - Accent4 2 7" xfId="1680"/>
    <cellStyle name="40% - Accent5 2" xfId="1681"/>
    <cellStyle name="40% - Accent5 2 2" xfId="1682"/>
    <cellStyle name="40% - Accent5 2 3" xfId="1683"/>
    <cellStyle name="40% - Accent5 2 4" xfId="1684"/>
    <cellStyle name="40% - Accent5 2 5" xfId="1685"/>
    <cellStyle name="40% - Accent5 2 6" xfId="1686"/>
    <cellStyle name="40% - Accent5 2 7" xfId="1687"/>
    <cellStyle name="40% - Accent6 2" xfId="1688"/>
    <cellStyle name="40% - Accent6 2 2" xfId="1689"/>
    <cellStyle name="40% - Accent6 2 3" xfId="1690"/>
    <cellStyle name="40% - Accent6 2 4" xfId="1691"/>
    <cellStyle name="40% - Accent6 2 5" xfId="1692"/>
    <cellStyle name="40% - Accent6 2 6" xfId="1693"/>
    <cellStyle name="40% - Accent6 2 7" xfId="1694"/>
    <cellStyle name="60% - Accent1 2" xfId="1695"/>
    <cellStyle name="60% - Accent2 2" xfId="1696"/>
    <cellStyle name="60% - Accent3 2" xfId="1697"/>
    <cellStyle name="60% - Accent4 2" xfId="1698"/>
    <cellStyle name="60% - Accent5 2" xfId="1699"/>
    <cellStyle name="60% - Accent6 2" xfId="1700"/>
    <cellStyle name="Accent1 2" xfId="1701"/>
    <cellStyle name="Accent2 2" xfId="1702"/>
    <cellStyle name="Accent3 2" xfId="1703"/>
    <cellStyle name="Accent4 2" xfId="1704"/>
    <cellStyle name="Accent5 2" xfId="1705"/>
    <cellStyle name="Accent6 2" xfId="1706"/>
    <cellStyle name="Bad 2" xfId="1707"/>
    <cellStyle name="Calculation 2" xfId="1708"/>
    <cellStyle name="Check Cell 2" xfId="1709"/>
    <cellStyle name="Comma" xfId="1" builtinId="3"/>
    <cellStyle name="Comma [0] 2" xfId="1710"/>
    <cellStyle name="Comma [0] 2 2" xfId="1711"/>
    <cellStyle name="Comma [0] 2 3" xfId="1712"/>
    <cellStyle name="Comma 10" xfId="1713"/>
    <cellStyle name="Comma 10 2" xfId="1714"/>
    <cellStyle name="Comma 10 2 10" xfId="1715"/>
    <cellStyle name="Comma 10 2 10 2" xfId="1716"/>
    <cellStyle name="Comma 10 2 11" xfId="1717"/>
    <cellStyle name="Comma 10 2 11 2" xfId="1718"/>
    <cellStyle name="Comma 10 2 12" xfId="1719"/>
    <cellStyle name="Comma 10 2 2" xfId="1720"/>
    <cellStyle name="Comma 10 2 2 2" xfId="1721"/>
    <cellStyle name="Comma 10 2 2 3" xfId="1722"/>
    <cellStyle name="Comma 10 2 2 4" xfId="1723"/>
    <cellStyle name="Comma 10 2 2 5" xfId="1724"/>
    <cellStyle name="Comma 10 2 2 6" xfId="1725"/>
    <cellStyle name="Comma 10 2 2 7" xfId="1726"/>
    <cellStyle name="Comma 10 2 3" xfId="1727"/>
    <cellStyle name="Comma 10 2 3 2" xfId="1728"/>
    <cellStyle name="Comma 10 2 3 3" xfId="1729"/>
    <cellStyle name="Comma 10 2 3 4" xfId="1730"/>
    <cellStyle name="Comma 10 2 3 5" xfId="1731"/>
    <cellStyle name="Comma 10 2 3 6" xfId="1732"/>
    <cellStyle name="Comma 10 2 3 6 2" xfId="1733"/>
    <cellStyle name="Comma 10 2 3 7" xfId="1734"/>
    <cellStyle name="Comma 10 2 4" xfId="1735"/>
    <cellStyle name="Comma 10 2 4 2" xfId="1736"/>
    <cellStyle name="Comma 10 2 4 3" xfId="1737"/>
    <cellStyle name="Comma 10 2 4 4" xfId="1738"/>
    <cellStyle name="Comma 10 2 4 5" xfId="1739"/>
    <cellStyle name="Comma 10 2 4 6" xfId="1740"/>
    <cellStyle name="Comma 10 2 4 7" xfId="1741"/>
    <cellStyle name="Comma 10 2 5" xfId="1742"/>
    <cellStyle name="Comma 10 2 6" xfId="1743"/>
    <cellStyle name="Comma 10 2 7" xfId="1744"/>
    <cellStyle name="Comma 10 2 8" xfId="1745"/>
    <cellStyle name="Comma 10 2 9" xfId="1746"/>
    <cellStyle name="Comma 10 3" xfId="1747"/>
    <cellStyle name="Comma 10 3 2" xfId="1748"/>
    <cellStyle name="Comma 10 3 3" xfId="1749"/>
    <cellStyle name="Comma 10 3 4" xfId="1750"/>
    <cellStyle name="Comma 10 3 5" xfId="1751"/>
    <cellStyle name="Comma 10 3 6" xfId="1752"/>
    <cellStyle name="Comma 10 3 7" xfId="1753"/>
    <cellStyle name="Comma 10 4" xfId="1754"/>
    <cellStyle name="Comma 10 4 2" xfId="3686"/>
    <cellStyle name="Comma 10 5" xfId="3685"/>
    <cellStyle name="Comma 11" xfId="1755"/>
    <cellStyle name="Comma 12" xfId="1756"/>
    <cellStyle name="Comma 12 2" xfId="1757"/>
    <cellStyle name="Comma 13" xfId="1758"/>
    <cellStyle name="Comma 13 2" xfId="1759"/>
    <cellStyle name="Comma 13 2 2" xfId="3687"/>
    <cellStyle name="Comma 14" xfId="1760"/>
    <cellStyle name="Comma 14 2" xfId="1761"/>
    <cellStyle name="Comma 15" xfId="1762"/>
    <cellStyle name="Comma 16" xfId="1763"/>
    <cellStyle name="Comma 16 2" xfId="1764"/>
    <cellStyle name="Comma 16 3" xfId="1765"/>
    <cellStyle name="Comma 16 4" xfId="1766"/>
    <cellStyle name="Comma 16 5" xfId="1767"/>
    <cellStyle name="Comma 16 6" xfId="1768"/>
    <cellStyle name="Comma 16 7" xfId="1769"/>
    <cellStyle name="Comma 17" xfId="1770"/>
    <cellStyle name="Comma 18" xfId="1771"/>
    <cellStyle name="Comma 18 2" xfId="1772"/>
    <cellStyle name="Comma 19" xfId="1773"/>
    <cellStyle name="Comma 2" xfId="2"/>
    <cellStyle name="Comma 2 10" xfId="3"/>
    <cellStyle name="Comma 2 10 2" xfId="1774"/>
    <cellStyle name="Comma 2 10 3" xfId="1775"/>
    <cellStyle name="Comma 2 11" xfId="4"/>
    <cellStyle name="Comma 2 11 2" xfId="1776"/>
    <cellStyle name="Comma 2 11 3" xfId="1777"/>
    <cellStyle name="Comma 2 12" xfId="5"/>
    <cellStyle name="Comma 2 12 2" xfId="1778"/>
    <cellStyle name="Comma 2 12 3" xfId="3688"/>
    <cellStyle name="Comma 2 13" xfId="1779"/>
    <cellStyle name="Comma 2 13 2" xfId="3689"/>
    <cellStyle name="Comma 2 14" xfId="1780"/>
    <cellStyle name="Comma 2 14 2" xfId="3690"/>
    <cellStyle name="Comma 2 15" xfId="1781"/>
    <cellStyle name="Comma 2 15 2" xfId="3691"/>
    <cellStyle name="Comma 2 16" xfId="1782"/>
    <cellStyle name="Comma 2 16 2" xfId="3692"/>
    <cellStyle name="Comma 2 17" xfId="1783"/>
    <cellStyle name="Comma 2 17 2" xfId="3693"/>
    <cellStyle name="Comma 2 18" xfId="1784"/>
    <cellStyle name="Comma 2 18 2" xfId="3694"/>
    <cellStyle name="Comma 2 19" xfId="1785"/>
    <cellStyle name="Comma 2 19 2" xfId="3695"/>
    <cellStyle name="Comma 2 2" xfId="6"/>
    <cellStyle name="Comma 2 2 10" xfId="1786"/>
    <cellStyle name="Comma 2 2 11" xfId="1787"/>
    <cellStyle name="Comma 2 2 2" xfId="1788"/>
    <cellStyle name="Comma 2 2 2 10" xfId="1789"/>
    <cellStyle name="Comma 2 2 2 10 2" xfId="1790"/>
    <cellStyle name="Comma 2 2 2 11" xfId="1791"/>
    <cellStyle name="Comma 2 2 2 11 2" xfId="1792"/>
    <cellStyle name="Comma 2 2 2 12" xfId="1793"/>
    <cellStyle name="Comma 2 2 2 2" xfId="1794"/>
    <cellStyle name="Comma 2 2 2 2 2" xfId="1795"/>
    <cellStyle name="Comma 2 2 2 2 3" xfId="1796"/>
    <cellStyle name="Comma 2 2 2 2 4" xfId="1797"/>
    <cellStyle name="Comma 2 2 2 2 5" xfId="1798"/>
    <cellStyle name="Comma 2 2 2 2 6" xfId="1799"/>
    <cellStyle name="Comma 2 2 2 2 7" xfId="1800"/>
    <cellStyle name="Comma 2 2 2 3" xfId="1801"/>
    <cellStyle name="Comma 2 2 2 3 2" xfId="1802"/>
    <cellStyle name="Comma 2 2 2 3 3" xfId="1803"/>
    <cellStyle name="Comma 2 2 2 3 4" xfId="1804"/>
    <cellStyle name="Comma 2 2 2 3 5" xfId="1805"/>
    <cellStyle name="Comma 2 2 2 3 6" xfId="1806"/>
    <cellStyle name="Comma 2 2 2 3 7" xfId="1807"/>
    <cellStyle name="Comma 2 2 2 3 8" xfId="1808"/>
    <cellStyle name="Comma 2 2 2 4" xfId="1809"/>
    <cellStyle name="Comma 2 2 2 4 2" xfId="1810"/>
    <cellStyle name="Comma 2 2 2 4 3" xfId="1811"/>
    <cellStyle name="Comma 2 2 2 4 4" xfId="1812"/>
    <cellStyle name="Comma 2 2 2 4 5" xfId="1813"/>
    <cellStyle name="Comma 2 2 2 4 6" xfId="1814"/>
    <cellStyle name="Comma 2 2 2 4 7" xfId="1815"/>
    <cellStyle name="Comma 2 2 2 5" xfId="1816"/>
    <cellStyle name="Comma 2 2 2 6" xfId="1817"/>
    <cellStyle name="Comma 2 2 2 7" xfId="1818"/>
    <cellStyle name="Comma 2 2 2 8" xfId="1819"/>
    <cellStyle name="Comma 2 2 2 9" xfId="1820"/>
    <cellStyle name="Comma 2 2 3" xfId="1821"/>
    <cellStyle name="Comma 2 2 3 2" xfId="1822"/>
    <cellStyle name="Comma 2 2 3 3" xfId="1823"/>
    <cellStyle name="Comma 2 2 3 4" xfId="1824"/>
    <cellStyle name="Comma 2 2 3 5" xfId="1825"/>
    <cellStyle name="Comma 2 2 3 6" xfId="1826"/>
    <cellStyle name="Comma 2 2 3 7" xfId="1827"/>
    <cellStyle name="Comma 2 2 4" xfId="1828"/>
    <cellStyle name="Comma 2 2 5" xfId="1829"/>
    <cellStyle name="Comma 2 2 6" xfId="1830"/>
    <cellStyle name="Comma 2 2 7" xfId="1831"/>
    <cellStyle name="Comma 2 2 8" xfId="1832"/>
    <cellStyle name="Comma 2 2 9" xfId="1833"/>
    <cellStyle name="Comma 2 20" xfId="1834"/>
    <cellStyle name="Comma 2 21" xfId="1835"/>
    <cellStyle name="Comma 2 22" xfId="1836"/>
    <cellStyle name="Comma 2 3" xfId="7"/>
    <cellStyle name="Comma 2 3 2" xfId="1837"/>
    <cellStyle name="Comma 2 3 3" xfId="1838"/>
    <cellStyle name="Comma 2 3 4" xfId="3696"/>
    <cellStyle name="Comma 2 4" xfId="8"/>
    <cellStyle name="Comma 2 4 2" xfId="1839"/>
    <cellStyle name="Comma 2 4 3" xfId="1840"/>
    <cellStyle name="Comma 2 5" xfId="9"/>
    <cellStyle name="Comma 2 5 2" xfId="1841"/>
    <cellStyle name="Comma 2 5 3" xfId="1842"/>
    <cellStyle name="Comma 2 5 4" xfId="1843"/>
    <cellStyle name="Comma 2 5 5" xfId="1844"/>
    <cellStyle name="Comma 2 5 6" xfId="1845"/>
    <cellStyle name="Comma 2 5 7" xfId="1846"/>
    <cellStyle name="Comma 2 5 8" xfId="1847"/>
    <cellStyle name="Comma 2 5 9" xfId="1848"/>
    <cellStyle name="Comma 2 6" xfId="10"/>
    <cellStyle name="Comma 2 6 2" xfId="1849"/>
    <cellStyle name="Comma 2 6 3" xfId="1850"/>
    <cellStyle name="Comma 2 7" xfId="11"/>
    <cellStyle name="Comma 2 7 2" xfId="1851"/>
    <cellStyle name="Comma 2 7 3" xfId="1852"/>
    <cellStyle name="Comma 2 8" xfId="12"/>
    <cellStyle name="Comma 2 8 2" xfId="1853"/>
    <cellStyle name="Comma 2 8 3" xfId="1854"/>
    <cellStyle name="Comma 2 9" xfId="13"/>
    <cellStyle name="Comma 2 9 2" xfId="1855"/>
    <cellStyle name="Comma 2 9 3" xfId="1856"/>
    <cellStyle name="Comma 2_rubber3-9 " xfId="14"/>
    <cellStyle name="Comma 20" xfId="1857"/>
    <cellStyle name="Comma 21 2" xfId="1858"/>
    <cellStyle name="Comma 21 3" xfId="1859"/>
    <cellStyle name="Comma 21 4" xfId="1860"/>
    <cellStyle name="Comma 21 5" xfId="1861"/>
    <cellStyle name="Comma 21 6" xfId="1862"/>
    <cellStyle name="Comma 21 7" xfId="1863"/>
    <cellStyle name="Comma 3" xfId="15"/>
    <cellStyle name="Comma 3 10" xfId="1864"/>
    <cellStyle name="Comma 3 11" xfId="1865"/>
    <cellStyle name="Comma 3 12" xfId="1866"/>
    <cellStyle name="Comma 3 13" xfId="1867"/>
    <cellStyle name="Comma 3 13 2" xfId="3724"/>
    <cellStyle name="Comma 3 14" xfId="1868"/>
    <cellStyle name="Comma 3 2" xfId="1869"/>
    <cellStyle name="Comma 3 2 2" xfId="1870"/>
    <cellStyle name="Comma 3 2 2 2" xfId="1871"/>
    <cellStyle name="Comma 3 2 2 2 2" xfId="1872"/>
    <cellStyle name="Comma 3 2 2 2 2 2" xfId="1873"/>
    <cellStyle name="Comma 3 2 2 2 2 3" xfId="1874"/>
    <cellStyle name="Comma 3 2 2 2 2 4" xfId="1875"/>
    <cellStyle name="Comma 3 2 2 2 2 5" xfId="1876"/>
    <cellStyle name="Comma 3 2 2 2 2 6" xfId="1877"/>
    <cellStyle name="Comma 3 2 2 2 2 7" xfId="1878"/>
    <cellStyle name="Comma 3 2 2 2 3" xfId="1879"/>
    <cellStyle name="Comma 3 2 2 2 4" xfId="1880"/>
    <cellStyle name="Comma 3 2 2 2 5" xfId="1881"/>
    <cellStyle name="Comma 3 2 2 2 6" xfId="1882"/>
    <cellStyle name="Comma 3 2 2 2 7" xfId="1883"/>
    <cellStyle name="Comma 3 2 2 2 8" xfId="1884"/>
    <cellStyle name="Comma 3 2 2 2 9" xfId="1885"/>
    <cellStyle name="Comma 3 2 2 3" xfId="1886"/>
    <cellStyle name="Comma 3 2 2 4" xfId="1887"/>
    <cellStyle name="Comma 3 2 2 5" xfId="1888"/>
    <cellStyle name="Comma 3 2 2 6" xfId="1889"/>
    <cellStyle name="Comma 3 2 2 7" xfId="1890"/>
    <cellStyle name="Comma 3 2 2 8" xfId="1891"/>
    <cellStyle name="Comma 3 2 3" xfId="1892"/>
    <cellStyle name="Comma 3 2 4" xfId="1893"/>
    <cellStyle name="Comma 3 2 5" xfId="1894"/>
    <cellStyle name="Comma 3 2 6" xfId="1895"/>
    <cellStyle name="Comma 3 2 7" xfId="1896"/>
    <cellStyle name="Comma 3 2 8" xfId="1897"/>
    <cellStyle name="Comma 3 2 9" xfId="3723"/>
    <cellStyle name="Comma 3 3" xfId="1898"/>
    <cellStyle name="Comma 3 4" xfId="1899"/>
    <cellStyle name="Comma 3 4 10" xfId="1900"/>
    <cellStyle name="Comma 3 4 2" xfId="1901"/>
    <cellStyle name="Comma 3 4 2 2" xfId="1902"/>
    <cellStyle name="Comma 3 4 2 3" xfId="1903"/>
    <cellStyle name="Comma 3 4 2 4" xfId="1904"/>
    <cellStyle name="Comma 3 4 2 5" xfId="1905"/>
    <cellStyle name="Comma 3 4 2 6" xfId="1906"/>
    <cellStyle name="Comma 3 4 2 7" xfId="1907"/>
    <cellStyle name="Comma 3 4 3" xfId="1908"/>
    <cellStyle name="Comma 3 4 4" xfId="1909"/>
    <cellStyle name="Comma 3 4 5" xfId="1910"/>
    <cellStyle name="Comma 3 4 6" xfId="1911"/>
    <cellStyle name="Comma 3 4 7" xfId="1912"/>
    <cellStyle name="Comma 3 4 8" xfId="1913"/>
    <cellStyle name="Comma 3 4 9" xfId="1914"/>
    <cellStyle name="Comma 3 5" xfId="1915"/>
    <cellStyle name="Comma 3 6" xfId="1916"/>
    <cellStyle name="Comma 3 6 2" xfId="1917"/>
    <cellStyle name="Comma 3 7" xfId="1918"/>
    <cellStyle name="Comma 3 8" xfId="1919"/>
    <cellStyle name="Comma 3 9" xfId="1920"/>
    <cellStyle name="Comma 4" xfId="16"/>
    <cellStyle name="Comma 4 2" xfId="1921"/>
    <cellStyle name="Comma 4 3" xfId="3722"/>
    <cellStyle name="Comma 5" xfId="1922"/>
    <cellStyle name="Comma 5 2" xfId="1923"/>
    <cellStyle name="Comma 5 3" xfId="3721"/>
    <cellStyle name="Comma 6" xfId="1924"/>
    <cellStyle name="Comma 6 2" xfId="1925"/>
    <cellStyle name="Comma 7" xfId="1926"/>
    <cellStyle name="Comma 7 2" xfId="1927"/>
    <cellStyle name="Comma 7 3" xfId="1928"/>
    <cellStyle name="Comma 7 4" xfId="1929"/>
    <cellStyle name="Comma 7 5" xfId="1930"/>
    <cellStyle name="Comma 7 6" xfId="1931"/>
    <cellStyle name="Comma 7 7" xfId="1932"/>
    <cellStyle name="Comma 8" xfId="1933"/>
    <cellStyle name="Comma 9" xfId="1934"/>
    <cellStyle name="Comma_rubber5(1)" xfId="17"/>
    <cellStyle name="Explanatory Text 2" xfId="1935"/>
    <cellStyle name="Good 2" xfId="1936"/>
    <cellStyle name="Heading 1 2" xfId="1937"/>
    <cellStyle name="Heading 2 2" xfId="1938"/>
    <cellStyle name="Heading 3 2" xfId="1939"/>
    <cellStyle name="Heading 4 2" xfId="1940"/>
    <cellStyle name="Hyperlink 2" xfId="1941"/>
    <cellStyle name="Hyperlink 3" xfId="1942"/>
    <cellStyle name="Input 2" xfId="1943"/>
    <cellStyle name="Linked Cell 2" xfId="1944"/>
    <cellStyle name="Neutral 2" xfId="1945"/>
    <cellStyle name="Normal" xfId="0" builtinId="0"/>
    <cellStyle name="Normal 10" xfId="18"/>
    <cellStyle name="Normal 10 10" xfId="19"/>
    <cellStyle name="Normal 10 10 2" xfId="1609"/>
    <cellStyle name="Normal 10 11" xfId="20"/>
    <cellStyle name="Normal 10 11 2" xfId="1946"/>
    <cellStyle name="Normal 10 12" xfId="21"/>
    <cellStyle name="Normal 10 12 2" xfId="1947"/>
    <cellStyle name="Normal 10 13" xfId="22"/>
    <cellStyle name="Normal 10 13 2" xfId="1948"/>
    <cellStyle name="Normal 10 14" xfId="23"/>
    <cellStyle name="Normal 10 14 2" xfId="1949"/>
    <cellStyle name="Normal 10 15" xfId="24"/>
    <cellStyle name="Normal 10 15 2" xfId="1950"/>
    <cellStyle name="Normal 10 16" xfId="25"/>
    <cellStyle name="Normal 10 16 2" xfId="1951"/>
    <cellStyle name="Normal 10 17" xfId="26"/>
    <cellStyle name="Normal 10 17 2" xfId="1952"/>
    <cellStyle name="Normal 10 18" xfId="27"/>
    <cellStyle name="Normal 10 18 2" xfId="1953"/>
    <cellStyle name="Normal 10 19" xfId="28"/>
    <cellStyle name="Normal 10 19 2" xfId="1954"/>
    <cellStyle name="Normal 10 2" xfId="29"/>
    <cellStyle name="Normal 10 2 2" xfId="1955"/>
    <cellStyle name="Normal 10 20" xfId="30"/>
    <cellStyle name="Normal 10 20 2" xfId="1956"/>
    <cellStyle name="Normal 10 21" xfId="31"/>
    <cellStyle name="Normal 10 21 2" xfId="1957"/>
    <cellStyle name="Normal 10 22" xfId="32"/>
    <cellStyle name="Normal 10 22 2" xfId="1958"/>
    <cellStyle name="Normal 10 23" xfId="33"/>
    <cellStyle name="Normal 10 23 2" xfId="1959"/>
    <cellStyle name="Normal 10 24" xfId="34"/>
    <cellStyle name="Normal 10 24 2" xfId="1960"/>
    <cellStyle name="Normal 10 25" xfId="35"/>
    <cellStyle name="Normal 10 25 2" xfId="1961"/>
    <cellStyle name="Normal 10 26" xfId="36"/>
    <cellStyle name="Normal 10 26 2" xfId="1962"/>
    <cellStyle name="Normal 10 27" xfId="37"/>
    <cellStyle name="Normal 10 27 2" xfId="1963"/>
    <cellStyle name="Normal 10 28" xfId="38"/>
    <cellStyle name="Normal 10 28 2" xfId="1964"/>
    <cellStyle name="Normal 10 29" xfId="39"/>
    <cellStyle name="Normal 10 29 2" xfId="1965"/>
    <cellStyle name="Normal 10 3" xfId="40"/>
    <cellStyle name="Normal 10 3 2" xfId="1966"/>
    <cellStyle name="Normal 10 30" xfId="41"/>
    <cellStyle name="Normal 10 30 2" xfId="1967"/>
    <cellStyle name="Normal 10 31" xfId="42"/>
    <cellStyle name="Normal 10 31 2" xfId="1968"/>
    <cellStyle name="Normal 10 32" xfId="43"/>
    <cellStyle name="Normal 10 32 2" xfId="1969"/>
    <cellStyle name="Normal 10 33" xfId="44"/>
    <cellStyle name="Normal 10 33 2" xfId="1970"/>
    <cellStyle name="Normal 10 34" xfId="45"/>
    <cellStyle name="Normal 10 34 2" xfId="1971"/>
    <cellStyle name="Normal 10 35" xfId="46"/>
    <cellStyle name="Normal 10 35 2" xfId="1972"/>
    <cellStyle name="Normal 10 36" xfId="47"/>
    <cellStyle name="Normal 10 36 2" xfId="1973"/>
    <cellStyle name="Normal 10 37" xfId="1603"/>
    <cellStyle name="Normal 10 38" xfId="1974"/>
    <cellStyle name="Normal 10 39" xfId="3697"/>
    <cellStyle name="Normal 10 4" xfId="48"/>
    <cellStyle name="Normal 10 4 2" xfId="1975"/>
    <cellStyle name="Normal 10 5" xfId="49"/>
    <cellStyle name="Normal 10 5 2" xfId="1976"/>
    <cellStyle name="Normal 10 6" xfId="50"/>
    <cellStyle name="Normal 10 6 2" xfId="1977"/>
    <cellStyle name="Normal 10 7" xfId="51"/>
    <cellStyle name="Normal 10 7 2" xfId="1978"/>
    <cellStyle name="Normal 10 8" xfId="52"/>
    <cellStyle name="Normal 10 8 2" xfId="1979"/>
    <cellStyle name="Normal 10 9" xfId="53"/>
    <cellStyle name="Normal 10 9 2" xfId="1980"/>
    <cellStyle name="Normal 11" xfId="1981"/>
    <cellStyle name="Normal 11 2" xfId="1982"/>
    <cellStyle name="Normal 11 2 2" xfId="1983"/>
    <cellStyle name="Normal 11 2 2 10" xfId="1984"/>
    <cellStyle name="Normal 11 2 2 10 2" xfId="1985"/>
    <cellStyle name="Normal 11 2 2 11" xfId="1986"/>
    <cellStyle name="Normal 11 2 2 12" xfId="1987"/>
    <cellStyle name="Normal 11 2 2 2" xfId="1988"/>
    <cellStyle name="Normal 11 2 2 2 2" xfId="3700"/>
    <cellStyle name="Normal 11 2 2 3" xfId="1989"/>
    <cellStyle name="Normal 11 2 2 3 2" xfId="1990"/>
    <cellStyle name="Normal 11 2 2 3 3" xfId="1991"/>
    <cellStyle name="Normal 11 2 2 3 4" xfId="1992"/>
    <cellStyle name="Normal 11 2 2 3 5" xfId="1993"/>
    <cellStyle name="Normal 11 2 2 3 6" xfId="1994"/>
    <cellStyle name="Normal 11 2 2 3 6 2" xfId="1995"/>
    <cellStyle name="Normal 11 2 2 3 7" xfId="1996"/>
    <cellStyle name="Normal 11 2 2 3 8" xfId="1997"/>
    <cellStyle name="Normal 11 2 2 4" xfId="1998"/>
    <cellStyle name="Normal 11 2 2 4 2" xfId="1999"/>
    <cellStyle name="Normal 11 2 2 4 3" xfId="2000"/>
    <cellStyle name="Normal 11 2 2 4 4" xfId="2001"/>
    <cellStyle name="Normal 11 2 2 4 5" xfId="2002"/>
    <cellStyle name="Normal 11 2 2 4 6" xfId="2003"/>
    <cellStyle name="Normal 11 2 2 4 7" xfId="2004"/>
    <cellStyle name="Normal 11 2 2 5" xfId="2005"/>
    <cellStyle name="Normal 11 2 2 6" xfId="2006"/>
    <cellStyle name="Normal 11 2 2 7" xfId="2007"/>
    <cellStyle name="Normal 11 2 2 8" xfId="2008"/>
    <cellStyle name="Normal 11 2 2 9" xfId="2009"/>
    <cellStyle name="Normal 11 2 3" xfId="3699"/>
    <cellStyle name="Normal 11 2_TAB 13" xfId="2010"/>
    <cellStyle name="Normal 11 3" xfId="2011"/>
    <cellStyle name="Normal 11 3 2" xfId="2012"/>
    <cellStyle name="Normal 11 3 3" xfId="2013"/>
    <cellStyle name="Normal 11 3 4" xfId="2014"/>
    <cellStyle name="Normal 11 3 5" xfId="2015"/>
    <cellStyle name="Normal 11 3 6" xfId="2016"/>
    <cellStyle name="Normal 11 3 7" xfId="2017"/>
    <cellStyle name="Normal 11 4" xfId="3698"/>
    <cellStyle name="Normal 11_JAD 8 METS MEI 2013" xfId="2018"/>
    <cellStyle name="Normal 12" xfId="54"/>
    <cellStyle name="Normal 12 10" xfId="55"/>
    <cellStyle name="Normal 12 10 2" xfId="2019"/>
    <cellStyle name="Normal 12 11" xfId="56"/>
    <cellStyle name="Normal 12 11 2" xfId="2020"/>
    <cellStyle name="Normal 12 12" xfId="57"/>
    <cellStyle name="Normal 12 12 2" xfId="2021"/>
    <cellStyle name="Normal 12 13" xfId="58"/>
    <cellStyle name="Normal 12 13 2" xfId="2022"/>
    <cellStyle name="Normal 12 14" xfId="59"/>
    <cellStyle name="Normal 12 14 2" xfId="2023"/>
    <cellStyle name="Normal 12 15" xfId="60"/>
    <cellStyle name="Normal 12 15 2" xfId="2024"/>
    <cellStyle name="Normal 12 16" xfId="61"/>
    <cellStyle name="Normal 12 16 2" xfId="2025"/>
    <cellStyle name="Normal 12 17" xfId="62"/>
    <cellStyle name="Normal 12 17 2" xfId="2026"/>
    <cellStyle name="Normal 12 18" xfId="63"/>
    <cellStyle name="Normal 12 18 2" xfId="2027"/>
    <cellStyle name="Normal 12 19" xfId="64"/>
    <cellStyle name="Normal 12 19 2" xfId="2028"/>
    <cellStyle name="Normal 12 2" xfId="65"/>
    <cellStyle name="Normal 12 2 2" xfId="2029"/>
    <cellStyle name="Normal 12 2 3" xfId="2030"/>
    <cellStyle name="Normal 12 20" xfId="66"/>
    <cellStyle name="Normal 12 20 2" xfId="2031"/>
    <cellStyle name="Normal 12 21" xfId="67"/>
    <cellStyle name="Normal 12 21 2" xfId="2032"/>
    <cellStyle name="Normal 12 22" xfId="68"/>
    <cellStyle name="Normal 12 22 2" xfId="2033"/>
    <cellStyle name="Normal 12 23" xfId="69"/>
    <cellStyle name="Normal 12 23 2" xfId="2034"/>
    <cellStyle name="Normal 12 24" xfId="70"/>
    <cellStyle name="Normal 12 24 2" xfId="2035"/>
    <cellStyle name="Normal 12 25" xfId="71"/>
    <cellStyle name="Normal 12 25 2" xfId="2036"/>
    <cellStyle name="Normal 12 26" xfId="72"/>
    <cellStyle name="Normal 12 26 2" xfId="2037"/>
    <cellStyle name="Normal 12 27" xfId="73"/>
    <cellStyle name="Normal 12 27 2" xfId="2038"/>
    <cellStyle name="Normal 12 28" xfId="74"/>
    <cellStyle name="Normal 12 28 2" xfId="2039"/>
    <cellStyle name="Normal 12 29" xfId="75"/>
    <cellStyle name="Normal 12 29 2" xfId="2040"/>
    <cellStyle name="Normal 12 3" xfId="76"/>
    <cellStyle name="Normal 12 3 2" xfId="2041"/>
    <cellStyle name="Normal 12 30" xfId="77"/>
    <cellStyle name="Normal 12 30 2" xfId="2042"/>
    <cellStyle name="Normal 12 31" xfId="78"/>
    <cellStyle name="Normal 12 31 2" xfId="2043"/>
    <cellStyle name="Normal 12 32" xfId="79"/>
    <cellStyle name="Normal 12 32 2" xfId="2044"/>
    <cellStyle name="Normal 12 33" xfId="80"/>
    <cellStyle name="Normal 12 33 2" xfId="2045"/>
    <cellStyle name="Normal 12 34" xfId="81"/>
    <cellStyle name="Normal 12 34 2" xfId="2046"/>
    <cellStyle name="Normal 12 35" xfId="82"/>
    <cellStyle name="Normal 12 35 2" xfId="2047"/>
    <cellStyle name="Normal 12 36" xfId="83"/>
    <cellStyle name="Normal 12 36 2" xfId="2048"/>
    <cellStyle name="Normal 12 37" xfId="84"/>
    <cellStyle name="Normal 12 37 2" xfId="2049"/>
    <cellStyle name="Normal 12 38" xfId="2050"/>
    <cellStyle name="Normal 12 39" xfId="2051"/>
    <cellStyle name="Normal 12 4" xfId="85"/>
    <cellStyle name="Normal 12 4 2" xfId="2052"/>
    <cellStyle name="Normal 12 5" xfId="86"/>
    <cellStyle name="Normal 12 5 2" xfId="2053"/>
    <cellStyle name="Normal 12 6" xfId="87"/>
    <cellStyle name="Normal 12 6 2" xfId="2054"/>
    <cellStyle name="Normal 12 7" xfId="88"/>
    <cellStyle name="Normal 12 7 2" xfId="2055"/>
    <cellStyle name="Normal 12 8" xfId="89"/>
    <cellStyle name="Normal 12 8 2" xfId="2056"/>
    <cellStyle name="Normal 12 9" xfId="90"/>
    <cellStyle name="Normal 12 9 2" xfId="2057"/>
    <cellStyle name="Normal 13" xfId="91"/>
    <cellStyle name="Normal 13 10" xfId="92"/>
    <cellStyle name="Normal 13 10 2" xfId="2058"/>
    <cellStyle name="Normal 13 11" xfId="93"/>
    <cellStyle name="Normal 13 11 2" xfId="2059"/>
    <cellStyle name="Normal 13 12" xfId="94"/>
    <cellStyle name="Normal 13 12 2" xfId="2060"/>
    <cellStyle name="Normal 13 13" xfId="95"/>
    <cellStyle name="Normal 13 13 2" xfId="2061"/>
    <cellStyle name="Normal 13 14" xfId="96"/>
    <cellStyle name="Normal 13 14 2" xfId="2062"/>
    <cellStyle name="Normal 13 15" xfId="97"/>
    <cellStyle name="Normal 13 15 2" xfId="2063"/>
    <cellStyle name="Normal 13 16" xfId="98"/>
    <cellStyle name="Normal 13 16 2" xfId="2064"/>
    <cellStyle name="Normal 13 17" xfId="99"/>
    <cellStyle name="Normal 13 17 2" xfId="2065"/>
    <cellStyle name="Normal 13 18" xfId="100"/>
    <cellStyle name="Normal 13 18 2" xfId="2066"/>
    <cellStyle name="Normal 13 19" xfId="101"/>
    <cellStyle name="Normal 13 19 2" xfId="2067"/>
    <cellStyle name="Normal 13 2" xfId="102"/>
    <cellStyle name="Normal 13 2 2" xfId="2068"/>
    <cellStyle name="Normal 13 20" xfId="103"/>
    <cellStyle name="Normal 13 20 2" xfId="2069"/>
    <cellStyle name="Normal 13 21" xfId="104"/>
    <cellStyle name="Normal 13 21 2" xfId="2070"/>
    <cellStyle name="Normal 13 22" xfId="105"/>
    <cellStyle name="Normal 13 22 2" xfId="2071"/>
    <cellStyle name="Normal 13 23" xfId="106"/>
    <cellStyle name="Normal 13 23 2" xfId="2072"/>
    <cellStyle name="Normal 13 24" xfId="107"/>
    <cellStyle name="Normal 13 24 2" xfId="2073"/>
    <cellStyle name="Normal 13 25" xfId="108"/>
    <cellStyle name="Normal 13 25 2" xfId="2074"/>
    <cellStyle name="Normal 13 26" xfId="109"/>
    <cellStyle name="Normal 13 26 2" xfId="2075"/>
    <cellStyle name="Normal 13 27" xfId="110"/>
    <cellStyle name="Normal 13 27 2" xfId="2076"/>
    <cellStyle name="Normal 13 28" xfId="111"/>
    <cellStyle name="Normal 13 28 2" xfId="2077"/>
    <cellStyle name="Normal 13 29" xfId="112"/>
    <cellStyle name="Normal 13 29 2" xfId="2078"/>
    <cellStyle name="Normal 13 3" xfId="113"/>
    <cellStyle name="Normal 13 3 2" xfId="2079"/>
    <cellStyle name="Normal 13 30" xfId="114"/>
    <cellStyle name="Normal 13 30 2" xfId="2080"/>
    <cellStyle name="Normal 13 31" xfId="115"/>
    <cellStyle name="Normal 13 31 2" xfId="2081"/>
    <cellStyle name="Normal 13 32" xfId="116"/>
    <cellStyle name="Normal 13 32 2" xfId="2082"/>
    <cellStyle name="Normal 13 33" xfId="117"/>
    <cellStyle name="Normal 13 33 2" xfId="2083"/>
    <cellStyle name="Normal 13 34" xfId="118"/>
    <cellStyle name="Normal 13 34 2" xfId="2084"/>
    <cellStyle name="Normal 13 35" xfId="119"/>
    <cellStyle name="Normal 13 35 2" xfId="2085"/>
    <cellStyle name="Normal 13 36" xfId="120"/>
    <cellStyle name="Normal 13 36 2" xfId="2086"/>
    <cellStyle name="Normal 13 37" xfId="121"/>
    <cellStyle name="Normal 13 37 2" xfId="2087"/>
    <cellStyle name="Normal 13 38" xfId="2088"/>
    <cellStyle name="Normal 13 39" xfId="2089"/>
    <cellStyle name="Normal 13 4" xfId="122"/>
    <cellStyle name="Normal 13 4 2" xfId="2090"/>
    <cellStyle name="Normal 13 5" xfId="123"/>
    <cellStyle name="Normal 13 5 2" xfId="2091"/>
    <cellStyle name="Normal 13 6" xfId="124"/>
    <cellStyle name="Normal 13 6 2" xfId="2092"/>
    <cellStyle name="Normal 13 7" xfId="125"/>
    <cellStyle name="Normal 13 7 2" xfId="2093"/>
    <cellStyle name="Normal 13 8" xfId="126"/>
    <cellStyle name="Normal 13 8 2" xfId="2094"/>
    <cellStyle name="Normal 13 9" xfId="127"/>
    <cellStyle name="Normal 13 9 2" xfId="2095"/>
    <cellStyle name="Normal 14" xfId="128"/>
    <cellStyle name="Normal 14 10" xfId="129"/>
    <cellStyle name="Normal 14 10 2" xfId="2096"/>
    <cellStyle name="Normal 14 11" xfId="130"/>
    <cellStyle name="Normal 14 11 2" xfId="2097"/>
    <cellStyle name="Normal 14 12" xfId="131"/>
    <cellStyle name="Normal 14 12 2" xfId="2098"/>
    <cellStyle name="Normal 14 13" xfId="132"/>
    <cellStyle name="Normal 14 13 2" xfId="2099"/>
    <cellStyle name="Normal 14 14" xfId="133"/>
    <cellStyle name="Normal 14 14 2" xfId="2100"/>
    <cellStyle name="Normal 14 15" xfId="134"/>
    <cellStyle name="Normal 14 15 2" xfId="2101"/>
    <cellStyle name="Normal 14 16" xfId="135"/>
    <cellStyle name="Normal 14 16 2" xfId="2102"/>
    <cellStyle name="Normal 14 17" xfId="136"/>
    <cellStyle name="Normal 14 17 2" xfId="2103"/>
    <cellStyle name="Normal 14 18" xfId="137"/>
    <cellStyle name="Normal 14 18 2" xfId="2104"/>
    <cellStyle name="Normal 14 19" xfId="138"/>
    <cellStyle name="Normal 14 19 2" xfId="2105"/>
    <cellStyle name="Normal 14 2" xfId="139"/>
    <cellStyle name="Normal 14 2 2" xfId="2106"/>
    <cellStyle name="Normal 14 20" xfId="140"/>
    <cellStyle name="Normal 14 20 2" xfId="2107"/>
    <cellStyle name="Normal 14 21" xfId="141"/>
    <cellStyle name="Normal 14 21 2" xfId="2108"/>
    <cellStyle name="Normal 14 22" xfId="142"/>
    <cellStyle name="Normal 14 22 2" xfId="2109"/>
    <cellStyle name="Normal 14 23" xfId="143"/>
    <cellStyle name="Normal 14 23 2" xfId="2110"/>
    <cellStyle name="Normal 14 24" xfId="144"/>
    <cellStyle name="Normal 14 24 2" xfId="2111"/>
    <cellStyle name="Normal 14 25" xfId="145"/>
    <cellStyle name="Normal 14 25 2" xfId="2112"/>
    <cellStyle name="Normal 14 26" xfId="146"/>
    <cellStyle name="Normal 14 26 2" xfId="2113"/>
    <cellStyle name="Normal 14 27" xfId="147"/>
    <cellStyle name="Normal 14 27 2" xfId="2114"/>
    <cellStyle name="Normal 14 28" xfId="148"/>
    <cellStyle name="Normal 14 28 2" xfId="2115"/>
    <cellStyle name="Normal 14 29" xfId="149"/>
    <cellStyle name="Normal 14 29 2" xfId="2116"/>
    <cellStyle name="Normal 14 3" xfId="150"/>
    <cellStyle name="Normal 14 3 2" xfId="2117"/>
    <cellStyle name="Normal 14 30" xfId="151"/>
    <cellStyle name="Normal 14 30 2" xfId="2118"/>
    <cellStyle name="Normal 14 31" xfId="152"/>
    <cellStyle name="Normal 14 31 2" xfId="2119"/>
    <cellStyle name="Normal 14 32" xfId="153"/>
    <cellStyle name="Normal 14 32 2" xfId="2120"/>
    <cellStyle name="Normal 14 33" xfId="154"/>
    <cellStyle name="Normal 14 33 2" xfId="2121"/>
    <cellStyle name="Normal 14 34" xfId="155"/>
    <cellStyle name="Normal 14 34 2" xfId="2122"/>
    <cellStyle name="Normal 14 35" xfId="156"/>
    <cellStyle name="Normal 14 35 2" xfId="2123"/>
    <cellStyle name="Normal 14 36" xfId="157"/>
    <cellStyle name="Normal 14 36 2" xfId="2124"/>
    <cellStyle name="Normal 14 37" xfId="158"/>
    <cellStyle name="Normal 14 37 2" xfId="2125"/>
    <cellStyle name="Normal 14 38" xfId="2126"/>
    <cellStyle name="Normal 14 39" xfId="2127"/>
    <cellStyle name="Normal 14 4" xfId="159"/>
    <cellStyle name="Normal 14 4 2" xfId="2128"/>
    <cellStyle name="Normal 14 5" xfId="160"/>
    <cellStyle name="Normal 14 5 2" xfId="2129"/>
    <cellStyle name="Normal 14 6" xfId="161"/>
    <cellStyle name="Normal 14 6 2" xfId="2130"/>
    <cellStyle name="Normal 14 7" xfId="162"/>
    <cellStyle name="Normal 14 7 2" xfId="2131"/>
    <cellStyle name="Normal 14 8" xfId="163"/>
    <cellStyle name="Normal 14 8 2" xfId="2132"/>
    <cellStyle name="Normal 14 9" xfId="164"/>
    <cellStyle name="Normal 14 9 2" xfId="2133"/>
    <cellStyle name="Normal 15" xfId="165"/>
    <cellStyle name="Normal 15 10" xfId="166"/>
    <cellStyle name="Normal 15 10 2" xfId="2134"/>
    <cellStyle name="Normal 15 11" xfId="167"/>
    <cellStyle name="Normal 15 11 2" xfId="2135"/>
    <cellStyle name="Normal 15 12" xfId="168"/>
    <cellStyle name="Normal 15 12 2" xfId="2136"/>
    <cellStyle name="Normal 15 13" xfId="169"/>
    <cellStyle name="Normal 15 13 2" xfId="2137"/>
    <cellStyle name="Normal 15 14" xfId="170"/>
    <cellStyle name="Normal 15 14 2" xfId="2138"/>
    <cellStyle name="Normal 15 15" xfId="171"/>
    <cellStyle name="Normal 15 15 2" xfId="2139"/>
    <cellStyle name="Normal 15 16" xfId="172"/>
    <cellStyle name="Normal 15 16 2" xfId="2140"/>
    <cellStyle name="Normal 15 17" xfId="173"/>
    <cellStyle name="Normal 15 17 2" xfId="2141"/>
    <cellStyle name="Normal 15 18" xfId="174"/>
    <cellStyle name="Normal 15 18 2" xfId="2142"/>
    <cellStyle name="Normal 15 19" xfId="175"/>
    <cellStyle name="Normal 15 19 2" xfId="2143"/>
    <cellStyle name="Normal 15 2" xfId="176"/>
    <cellStyle name="Normal 15 2 2" xfId="2144"/>
    <cellStyle name="Normal 15 20" xfId="177"/>
    <cellStyle name="Normal 15 20 2" xfId="2145"/>
    <cellStyle name="Normal 15 21" xfId="178"/>
    <cellStyle name="Normal 15 21 2" xfId="2146"/>
    <cellStyle name="Normal 15 22" xfId="179"/>
    <cellStyle name="Normal 15 22 2" xfId="2147"/>
    <cellStyle name="Normal 15 23" xfId="180"/>
    <cellStyle name="Normal 15 23 2" xfId="2148"/>
    <cellStyle name="Normal 15 24" xfId="181"/>
    <cellStyle name="Normal 15 24 2" xfId="2149"/>
    <cellStyle name="Normal 15 25" xfId="182"/>
    <cellStyle name="Normal 15 25 2" xfId="2150"/>
    <cellStyle name="Normal 15 26" xfId="183"/>
    <cellStyle name="Normal 15 26 2" xfId="2151"/>
    <cellStyle name="Normal 15 27" xfId="184"/>
    <cellStyle name="Normal 15 27 2" xfId="2152"/>
    <cellStyle name="Normal 15 28" xfId="185"/>
    <cellStyle name="Normal 15 28 2" xfId="2153"/>
    <cellStyle name="Normal 15 29" xfId="186"/>
    <cellStyle name="Normal 15 29 2" xfId="2154"/>
    <cellStyle name="Normal 15 3" xfId="187"/>
    <cellStyle name="Normal 15 3 2" xfId="2155"/>
    <cellStyle name="Normal 15 30" xfId="188"/>
    <cellStyle name="Normal 15 30 2" xfId="2156"/>
    <cellStyle name="Normal 15 31" xfId="189"/>
    <cellStyle name="Normal 15 31 2" xfId="2157"/>
    <cellStyle name="Normal 15 32" xfId="190"/>
    <cellStyle name="Normal 15 32 2" xfId="2158"/>
    <cellStyle name="Normal 15 33" xfId="191"/>
    <cellStyle name="Normal 15 33 2" xfId="2159"/>
    <cellStyle name="Normal 15 34" xfId="192"/>
    <cellStyle name="Normal 15 34 2" xfId="2160"/>
    <cellStyle name="Normal 15 35" xfId="193"/>
    <cellStyle name="Normal 15 35 2" xfId="2161"/>
    <cellStyle name="Normal 15 36" xfId="194"/>
    <cellStyle name="Normal 15 36 2" xfId="2162"/>
    <cellStyle name="Normal 15 37" xfId="195"/>
    <cellStyle name="Normal 15 37 2" xfId="2163"/>
    <cellStyle name="Normal 15 38" xfId="2164"/>
    <cellStyle name="Normal 15 39" xfId="2165"/>
    <cellStyle name="Normal 15 4" xfId="196"/>
    <cellStyle name="Normal 15 4 2" xfId="2166"/>
    <cellStyle name="Normal 15 5" xfId="197"/>
    <cellStyle name="Normal 15 5 2" xfId="2167"/>
    <cellStyle name="Normal 15 6" xfId="198"/>
    <cellStyle name="Normal 15 6 2" xfId="2168"/>
    <cellStyle name="Normal 15 7" xfId="199"/>
    <cellStyle name="Normal 15 7 2" xfId="2169"/>
    <cellStyle name="Normal 15 8" xfId="200"/>
    <cellStyle name="Normal 15 8 2" xfId="2170"/>
    <cellStyle name="Normal 15 9" xfId="201"/>
    <cellStyle name="Normal 15 9 2" xfId="2171"/>
    <cellStyle name="Normal 16" xfId="202"/>
    <cellStyle name="Normal 16 10" xfId="203"/>
    <cellStyle name="Normal 16 10 2" xfId="2172"/>
    <cellStyle name="Normal 16 11" xfId="204"/>
    <cellStyle name="Normal 16 11 2" xfId="2173"/>
    <cellStyle name="Normal 16 12" xfId="205"/>
    <cellStyle name="Normal 16 12 2" xfId="2174"/>
    <cellStyle name="Normal 16 13" xfId="206"/>
    <cellStyle name="Normal 16 13 2" xfId="2175"/>
    <cellStyle name="Normal 16 14" xfId="207"/>
    <cellStyle name="Normal 16 14 2" xfId="2176"/>
    <cellStyle name="Normal 16 15" xfId="208"/>
    <cellStyle name="Normal 16 15 2" xfId="2177"/>
    <cellStyle name="Normal 16 16" xfId="209"/>
    <cellStyle name="Normal 16 16 2" xfId="2178"/>
    <cellStyle name="Normal 16 17" xfId="210"/>
    <cellStyle name="Normal 16 17 2" xfId="2179"/>
    <cellStyle name="Normal 16 18" xfId="211"/>
    <cellStyle name="Normal 16 18 2" xfId="2180"/>
    <cellStyle name="Normal 16 19" xfId="212"/>
    <cellStyle name="Normal 16 19 2" xfId="2181"/>
    <cellStyle name="Normal 16 2" xfId="213"/>
    <cellStyle name="Normal 16 2 2" xfId="2182"/>
    <cellStyle name="Normal 16 20" xfId="214"/>
    <cellStyle name="Normal 16 20 2" xfId="2183"/>
    <cellStyle name="Normal 16 21" xfId="215"/>
    <cellStyle name="Normal 16 21 2" xfId="2184"/>
    <cellStyle name="Normal 16 22" xfId="216"/>
    <cellStyle name="Normal 16 22 2" xfId="2185"/>
    <cellStyle name="Normal 16 23" xfId="217"/>
    <cellStyle name="Normal 16 23 2" xfId="2186"/>
    <cellStyle name="Normal 16 24" xfId="218"/>
    <cellStyle name="Normal 16 24 2" xfId="2187"/>
    <cellStyle name="Normal 16 25" xfId="219"/>
    <cellStyle name="Normal 16 25 2" xfId="2188"/>
    <cellStyle name="Normal 16 26" xfId="220"/>
    <cellStyle name="Normal 16 26 2" xfId="2189"/>
    <cellStyle name="Normal 16 27" xfId="221"/>
    <cellStyle name="Normal 16 27 2" xfId="2190"/>
    <cellStyle name="Normal 16 28" xfId="222"/>
    <cellStyle name="Normal 16 28 2" xfId="2191"/>
    <cellStyle name="Normal 16 29" xfId="223"/>
    <cellStyle name="Normal 16 29 2" xfId="2192"/>
    <cellStyle name="Normal 16 3" xfId="224"/>
    <cellStyle name="Normal 16 3 2" xfId="2193"/>
    <cellStyle name="Normal 16 30" xfId="225"/>
    <cellStyle name="Normal 16 30 2" xfId="2194"/>
    <cellStyle name="Normal 16 31" xfId="226"/>
    <cellStyle name="Normal 16 31 2" xfId="2195"/>
    <cellStyle name="Normal 16 32" xfId="227"/>
    <cellStyle name="Normal 16 32 2" xfId="2196"/>
    <cellStyle name="Normal 16 33" xfId="228"/>
    <cellStyle name="Normal 16 33 2" xfId="2197"/>
    <cellStyle name="Normal 16 34" xfId="229"/>
    <cellStyle name="Normal 16 34 2" xfId="2198"/>
    <cellStyle name="Normal 16 35" xfId="230"/>
    <cellStyle name="Normal 16 35 2" xfId="2199"/>
    <cellStyle name="Normal 16 36" xfId="231"/>
    <cellStyle name="Normal 16 36 2" xfId="2200"/>
    <cellStyle name="Normal 16 37" xfId="232"/>
    <cellStyle name="Normal 16 37 2" xfId="2201"/>
    <cellStyle name="Normal 16 38" xfId="2202"/>
    <cellStyle name="Normal 16 39" xfId="2203"/>
    <cellStyle name="Normal 16 4" xfId="233"/>
    <cellStyle name="Normal 16 4 2" xfId="2204"/>
    <cellStyle name="Normal 16 5" xfId="234"/>
    <cellStyle name="Normal 16 5 2" xfId="2205"/>
    <cellStyle name="Normal 16 6" xfId="235"/>
    <cellStyle name="Normal 16 6 2" xfId="2206"/>
    <cellStyle name="Normal 16 7" xfId="236"/>
    <cellStyle name="Normal 16 7 2" xfId="2207"/>
    <cellStyle name="Normal 16 8" xfId="237"/>
    <cellStyle name="Normal 16 8 2" xfId="2208"/>
    <cellStyle name="Normal 16 9" xfId="238"/>
    <cellStyle name="Normal 16 9 2" xfId="2209"/>
    <cellStyle name="Normal 17" xfId="239"/>
    <cellStyle name="Normal 17 10" xfId="240"/>
    <cellStyle name="Normal 17 10 2" xfId="2210"/>
    <cellStyle name="Normal 17 11" xfId="241"/>
    <cellStyle name="Normal 17 11 2" xfId="2211"/>
    <cellStyle name="Normal 17 12" xfId="242"/>
    <cellStyle name="Normal 17 12 2" xfId="2212"/>
    <cellStyle name="Normal 17 13" xfId="243"/>
    <cellStyle name="Normal 17 13 2" xfId="2213"/>
    <cellStyle name="Normal 17 14" xfId="244"/>
    <cellStyle name="Normal 17 14 2" xfId="2214"/>
    <cellStyle name="Normal 17 15" xfId="245"/>
    <cellStyle name="Normal 17 15 2" xfId="2215"/>
    <cellStyle name="Normal 17 16" xfId="246"/>
    <cellStyle name="Normal 17 16 2" xfId="2216"/>
    <cellStyle name="Normal 17 17" xfId="247"/>
    <cellStyle name="Normal 17 17 2" xfId="2217"/>
    <cellStyle name="Normal 17 18" xfId="248"/>
    <cellStyle name="Normal 17 18 2" xfId="2218"/>
    <cellStyle name="Normal 17 19" xfId="249"/>
    <cellStyle name="Normal 17 19 2" xfId="2219"/>
    <cellStyle name="Normal 17 2" xfId="250"/>
    <cellStyle name="Normal 17 2 2" xfId="2220"/>
    <cellStyle name="Normal 17 2 3" xfId="2221"/>
    <cellStyle name="Normal 17 20" xfId="251"/>
    <cellStyle name="Normal 17 20 2" xfId="2222"/>
    <cellStyle name="Normal 17 21" xfId="252"/>
    <cellStyle name="Normal 17 21 2" xfId="2223"/>
    <cellStyle name="Normal 17 22" xfId="253"/>
    <cellStyle name="Normal 17 22 2" xfId="2224"/>
    <cellStyle name="Normal 17 23" xfId="254"/>
    <cellStyle name="Normal 17 23 2" xfId="2225"/>
    <cellStyle name="Normal 17 24" xfId="255"/>
    <cellStyle name="Normal 17 24 2" xfId="2226"/>
    <cellStyle name="Normal 17 25" xfId="256"/>
    <cellStyle name="Normal 17 25 2" xfId="2227"/>
    <cellStyle name="Normal 17 26" xfId="257"/>
    <cellStyle name="Normal 17 26 2" xfId="2228"/>
    <cellStyle name="Normal 17 27" xfId="258"/>
    <cellStyle name="Normal 17 27 2" xfId="2229"/>
    <cellStyle name="Normal 17 28" xfId="259"/>
    <cellStyle name="Normal 17 28 2" xfId="2230"/>
    <cellStyle name="Normal 17 29" xfId="260"/>
    <cellStyle name="Normal 17 29 2" xfId="2231"/>
    <cellStyle name="Normal 17 3" xfId="261"/>
    <cellStyle name="Normal 17 3 2" xfId="2232"/>
    <cellStyle name="Normal 17 30" xfId="262"/>
    <cellStyle name="Normal 17 30 2" xfId="2233"/>
    <cellStyle name="Normal 17 31" xfId="263"/>
    <cellStyle name="Normal 17 31 2" xfId="2234"/>
    <cellStyle name="Normal 17 32" xfId="264"/>
    <cellStyle name="Normal 17 32 2" xfId="2235"/>
    <cellStyle name="Normal 17 33" xfId="265"/>
    <cellStyle name="Normal 17 33 2" xfId="2236"/>
    <cellStyle name="Normal 17 34" xfId="266"/>
    <cellStyle name="Normal 17 34 2" xfId="2237"/>
    <cellStyle name="Normal 17 35" xfId="267"/>
    <cellStyle name="Normal 17 35 2" xfId="2238"/>
    <cellStyle name="Normal 17 36" xfId="268"/>
    <cellStyle name="Normal 17 36 2" xfId="2239"/>
    <cellStyle name="Normal 17 37" xfId="269"/>
    <cellStyle name="Normal 17 37 2" xfId="2240"/>
    <cellStyle name="Normal 17 38" xfId="2241"/>
    <cellStyle name="Normal 17 39" xfId="2242"/>
    <cellStyle name="Normal 17 4" xfId="270"/>
    <cellStyle name="Normal 17 4 2" xfId="2243"/>
    <cellStyle name="Normal 17 5" xfId="271"/>
    <cellStyle name="Normal 17 5 2" xfId="2244"/>
    <cellStyle name="Normal 17 6" xfId="272"/>
    <cellStyle name="Normal 17 6 2" xfId="2245"/>
    <cellStyle name="Normal 17 7" xfId="273"/>
    <cellStyle name="Normal 17 7 2" xfId="2246"/>
    <cellStyle name="Normal 17 8" xfId="274"/>
    <cellStyle name="Normal 17 8 2" xfId="2247"/>
    <cellStyle name="Normal 17 9" xfId="275"/>
    <cellStyle name="Normal 17 9 2" xfId="2248"/>
    <cellStyle name="Normal 18" xfId="276"/>
    <cellStyle name="Normal 18 10" xfId="277"/>
    <cellStyle name="Normal 18 10 2" xfId="2249"/>
    <cellStyle name="Normal 18 11" xfId="278"/>
    <cellStyle name="Normal 18 11 2" xfId="2250"/>
    <cellStyle name="Normal 18 12" xfId="279"/>
    <cellStyle name="Normal 18 12 2" xfId="2251"/>
    <cellStyle name="Normal 18 13" xfId="280"/>
    <cellStyle name="Normal 18 13 2" xfId="2252"/>
    <cellStyle name="Normal 18 14" xfId="281"/>
    <cellStyle name="Normal 18 14 2" xfId="2253"/>
    <cellStyle name="Normal 18 15" xfId="282"/>
    <cellStyle name="Normal 18 15 2" xfId="2254"/>
    <cellStyle name="Normal 18 16" xfId="283"/>
    <cellStyle name="Normal 18 16 2" xfId="2255"/>
    <cellStyle name="Normal 18 17" xfId="284"/>
    <cellStyle name="Normal 18 17 2" xfId="2256"/>
    <cellStyle name="Normal 18 18" xfId="285"/>
    <cellStyle name="Normal 18 18 2" xfId="2257"/>
    <cellStyle name="Normal 18 19" xfId="286"/>
    <cellStyle name="Normal 18 19 2" xfId="2258"/>
    <cellStyle name="Normal 18 2" xfId="287"/>
    <cellStyle name="Normal 18 2 2" xfId="2259"/>
    <cellStyle name="Normal 18 2 3" xfId="2260"/>
    <cellStyle name="Normal 18 20" xfId="288"/>
    <cellStyle name="Normal 18 20 2" xfId="2261"/>
    <cellStyle name="Normal 18 21" xfId="289"/>
    <cellStyle name="Normal 18 21 2" xfId="2262"/>
    <cellStyle name="Normal 18 22" xfId="290"/>
    <cellStyle name="Normal 18 22 2" xfId="2263"/>
    <cellStyle name="Normal 18 23" xfId="291"/>
    <cellStyle name="Normal 18 23 2" xfId="2264"/>
    <cellStyle name="Normal 18 24" xfId="292"/>
    <cellStyle name="Normal 18 24 2" xfId="2265"/>
    <cellStyle name="Normal 18 25" xfId="293"/>
    <cellStyle name="Normal 18 25 2" xfId="2266"/>
    <cellStyle name="Normal 18 26" xfId="294"/>
    <cellStyle name="Normal 18 26 2" xfId="2267"/>
    <cellStyle name="Normal 18 27" xfId="295"/>
    <cellStyle name="Normal 18 27 2" xfId="2268"/>
    <cellStyle name="Normal 18 28" xfId="296"/>
    <cellStyle name="Normal 18 28 2" xfId="2269"/>
    <cellStyle name="Normal 18 29" xfId="297"/>
    <cellStyle name="Normal 18 29 2" xfId="2270"/>
    <cellStyle name="Normal 18 3" xfId="298"/>
    <cellStyle name="Normal 18 3 2" xfId="2271"/>
    <cellStyle name="Normal 18 3 3" xfId="2272"/>
    <cellStyle name="Normal 18 30" xfId="299"/>
    <cellStyle name="Normal 18 30 2" xfId="2273"/>
    <cellStyle name="Normal 18 31" xfId="300"/>
    <cellStyle name="Normal 18 31 2" xfId="2274"/>
    <cellStyle name="Normal 18 32" xfId="301"/>
    <cellStyle name="Normal 18 32 2" xfId="2275"/>
    <cellStyle name="Normal 18 33" xfId="302"/>
    <cellStyle name="Normal 18 33 2" xfId="2276"/>
    <cellStyle name="Normal 18 34" xfId="303"/>
    <cellStyle name="Normal 18 34 2" xfId="2277"/>
    <cellStyle name="Normal 18 35" xfId="304"/>
    <cellStyle name="Normal 18 35 2" xfId="2278"/>
    <cellStyle name="Normal 18 36" xfId="305"/>
    <cellStyle name="Normal 18 36 2" xfId="2279"/>
    <cellStyle name="Normal 18 37" xfId="306"/>
    <cellStyle name="Normal 18 37 2" xfId="2280"/>
    <cellStyle name="Normal 18 38" xfId="2281"/>
    <cellStyle name="Normal 18 39" xfId="2282"/>
    <cellStyle name="Normal 18 4" xfId="307"/>
    <cellStyle name="Normal 18 4 2" xfId="2283"/>
    <cellStyle name="Normal 18 4 3" xfId="2284"/>
    <cellStyle name="Normal 18 5" xfId="308"/>
    <cellStyle name="Normal 18 5 2" xfId="2285"/>
    <cellStyle name="Normal 18 5 3" xfId="2286"/>
    <cellStyle name="Normal 18 6" xfId="309"/>
    <cellStyle name="Normal 18 6 2" xfId="2287"/>
    <cellStyle name="Normal 18 6 3" xfId="2288"/>
    <cellStyle name="Normal 18 7" xfId="310"/>
    <cellStyle name="Normal 18 7 2" xfId="2289"/>
    <cellStyle name="Normal 18 7 3" xfId="2290"/>
    <cellStyle name="Normal 18 8" xfId="311"/>
    <cellStyle name="Normal 18 8 2" xfId="2291"/>
    <cellStyle name="Normal 18 9" xfId="312"/>
    <cellStyle name="Normal 18 9 2" xfId="2292"/>
    <cellStyle name="Normal 19" xfId="2293"/>
    <cellStyle name="Normal 19 10" xfId="313"/>
    <cellStyle name="Normal 19 11" xfId="314"/>
    <cellStyle name="Normal 19 12" xfId="315"/>
    <cellStyle name="Normal 19 13" xfId="316"/>
    <cellStyle name="Normal 19 14" xfId="317"/>
    <cellStyle name="Normal 19 15" xfId="318"/>
    <cellStyle name="Normal 19 16" xfId="319"/>
    <cellStyle name="Normal 19 17" xfId="320"/>
    <cellStyle name="Normal 19 18" xfId="321"/>
    <cellStyle name="Normal 19 19" xfId="322"/>
    <cellStyle name="Normal 19 2" xfId="323"/>
    <cellStyle name="Normal 19 20" xfId="324"/>
    <cellStyle name="Normal 19 21" xfId="325"/>
    <cellStyle name="Normal 19 22" xfId="326"/>
    <cellStyle name="Normal 19 23" xfId="327"/>
    <cellStyle name="Normal 19 24" xfId="328"/>
    <cellStyle name="Normal 19 25" xfId="329"/>
    <cellStyle name="Normal 19 26" xfId="330"/>
    <cellStyle name="Normal 19 27" xfId="331"/>
    <cellStyle name="Normal 19 28" xfId="332"/>
    <cellStyle name="Normal 19 3" xfId="333"/>
    <cellStyle name="Normal 19 4" xfId="334"/>
    <cellStyle name="Normal 19 5" xfId="335"/>
    <cellStyle name="Normal 19 6" xfId="336"/>
    <cellStyle name="Normal 19 7" xfId="337"/>
    <cellStyle name="Normal 19 8" xfId="338"/>
    <cellStyle name="Normal 19 9" xfId="339"/>
    <cellStyle name="Normal 2" xfId="340"/>
    <cellStyle name="Normal 2 10" xfId="341"/>
    <cellStyle name="Normal 2 10 2" xfId="2294"/>
    <cellStyle name="Normal 2 10 3" xfId="2295"/>
    <cellStyle name="Normal 2 10 4" xfId="3701"/>
    <cellStyle name="Normal 2 11" xfId="342"/>
    <cellStyle name="Normal 2 11 2" xfId="2296"/>
    <cellStyle name="Normal 2 11 3" xfId="2297"/>
    <cellStyle name="Normal 2 11 4" xfId="3702"/>
    <cellStyle name="Normal 2 12" xfId="343"/>
    <cellStyle name="Normal 2 12 2" xfId="2298"/>
    <cellStyle name="Normal 2 12 3" xfId="2299"/>
    <cellStyle name="Normal 2 12 4" xfId="3703"/>
    <cellStyle name="Normal 2 13" xfId="344"/>
    <cellStyle name="Normal 2 13 2" xfId="2300"/>
    <cellStyle name="Normal 2 13 3" xfId="2301"/>
    <cellStyle name="Normal 2 13 4" xfId="3704"/>
    <cellStyle name="Normal 2 14" xfId="345"/>
    <cellStyle name="Normal 2 14 2" xfId="2302"/>
    <cellStyle name="Normal 2 14 3" xfId="2303"/>
    <cellStyle name="Normal 2 14 4" xfId="3705"/>
    <cellStyle name="Normal 2 15" xfId="346"/>
    <cellStyle name="Normal 2 15 2" xfId="2304"/>
    <cellStyle name="Normal 2 15 3" xfId="2305"/>
    <cellStyle name="Normal 2 15 4" xfId="3706"/>
    <cellStyle name="Normal 2 16" xfId="347"/>
    <cellStyle name="Normal 2 16 2" xfId="2306"/>
    <cellStyle name="Normal 2 16 3" xfId="2307"/>
    <cellStyle name="Normal 2 16 4" xfId="3707"/>
    <cellStyle name="Normal 2 17" xfId="348"/>
    <cellStyle name="Normal 2 17 2" xfId="2308"/>
    <cellStyle name="Normal 2 17 3" xfId="2309"/>
    <cellStyle name="Normal 2 17 4" xfId="3708"/>
    <cellStyle name="Normal 2 18" xfId="349"/>
    <cellStyle name="Normal 2 18 2" xfId="2310"/>
    <cellStyle name="Normal 2 18 3" xfId="2311"/>
    <cellStyle name="Normal 2 18 4" xfId="3709"/>
    <cellStyle name="Normal 2 19" xfId="350"/>
    <cellStyle name="Normal 2 19 2" xfId="2312"/>
    <cellStyle name="Normal 2 19 3" xfId="2313"/>
    <cellStyle name="Normal 2 19 4" xfId="3710"/>
    <cellStyle name="Normal 2 2" xfId="351"/>
    <cellStyle name="Normal 2 2 10" xfId="352"/>
    <cellStyle name="Normal 2 2 10 2" xfId="2314"/>
    <cellStyle name="Normal 2 2 11" xfId="353"/>
    <cellStyle name="Normal 2 2 11 2" xfId="2315"/>
    <cellStyle name="Normal 2 2 12" xfId="354"/>
    <cellStyle name="Normal 2 2 12 2" xfId="2316"/>
    <cellStyle name="Normal 2 2 13" xfId="355"/>
    <cellStyle name="Normal 2 2 13 2" xfId="2317"/>
    <cellStyle name="Normal 2 2 14" xfId="356"/>
    <cellStyle name="Normal 2 2 14 2" xfId="2318"/>
    <cellStyle name="Normal 2 2 15" xfId="357"/>
    <cellStyle name="Normal 2 2 15 2" xfId="2319"/>
    <cellStyle name="Normal 2 2 16" xfId="358"/>
    <cellStyle name="Normal 2 2 16 2" xfId="2320"/>
    <cellStyle name="Normal 2 2 17" xfId="359"/>
    <cellStyle name="Normal 2 2 17 2" xfId="2321"/>
    <cellStyle name="Normal 2 2 18" xfId="360"/>
    <cellStyle name="Normal 2 2 18 2" xfId="2322"/>
    <cellStyle name="Normal 2 2 19" xfId="361"/>
    <cellStyle name="Normal 2 2 19 2" xfId="2323"/>
    <cellStyle name="Normal 2 2 2" xfId="362"/>
    <cellStyle name="Normal 2 2 2 10" xfId="363"/>
    <cellStyle name="Normal 2 2 2 10 2" xfId="2324"/>
    <cellStyle name="Normal 2 2 2 11" xfId="364"/>
    <cellStyle name="Normal 2 2 2 11 2" xfId="2325"/>
    <cellStyle name="Normal 2 2 2 12" xfId="365"/>
    <cellStyle name="Normal 2 2 2 12 2" xfId="2326"/>
    <cellStyle name="Normal 2 2 2 13" xfId="366"/>
    <cellStyle name="Normal 2 2 2 13 2" xfId="2327"/>
    <cellStyle name="Normal 2 2 2 14" xfId="367"/>
    <cellStyle name="Normal 2 2 2 14 2" xfId="2328"/>
    <cellStyle name="Normal 2 2 2 15" xfId="368"/>
    <cellStyle name="Normal 2 2 2 15 2" xfId="2329"/>
    <cellStyle name="Normal 2 2 2 16" xfId="369"/>
    <cellStyle name="Normal 2 2 2 16 2" xfId="2330"/>
    <cellStyle name="Normal 2 2 2 17" xfId="370"/>
    <cellStyle name="Normal 2 2 2 17 2" xfId="2331"/>
    <cellStyle name="Normal 2 2 2 18" xfId="371"/>
    <cellStyle name="Normal 2 2 2 18 2" xfId="2332"/>
    <cellStyle name="Normal 2 2 2 19" xfId="372"/>
    <cellStyle name="Normal 2 2 2 19 2" xfId="2333"/>
    <cellStyle name="Normal 2 2 2 2" xfId="373"/>
    <cellStyle name="Normal 2 2 2 2 10" xfId="374"/>
    <cellStyle name="Normal 2 2 2 2 10 2" xfId="2334"/>
    <cellStyle name="Normal 2 2 2 2 11" xfId="375"/>
    <cellStyle name="Normal 2 2 2 2 11 2" xfId="2335"/>
    <cellStyle name="Normal 2 2 2 2 12" xfId="376"/>
    <cellStyle name="Normal 2 2 2 2 12 2" xfId="2336"/>
    <cellStyle name="Normal 2 2 2 2 13" xfId="377"/>
    <cellStyle name="Normal 2 2 2 2 13 2" xfId="2337"/>
    <cellStyle name="Normal 2 2 2 2 14" xfId="2338"/>
    <cellStyle name="Normal 2 2 2 2 2" xfId="378"/>
    <cellStyle name="Normal 2 2 2 2 2 10" xfId="379"/>
    <cellStyle name="Normal 2 2 2 2 2 10 2" xfId="2339"/>
    <cellStyle name="Normal 2 2 2 2 2 11" xfId="380"/>
    <cellStyle name="Normal 2 2 2 2 2 11 2" xfId="2340"/>
    <cellStyle name="Normal 2 2 2 2 2 12" xfId="2341"/>
    <cellStyle name="Normal 2 2 2 2 2 2" xfId="381"/>
    <cellStyle name="Normal 2 2 2 2 2 2 10" xfId="382"/>
    <cellStyle name="Normal 2 2 2 2 2 2 10 2" xfId="2342"/>
    <cellStyle name="Normal 2 2 2 2 2 2 11" xfId="383"/>
    <cellStyle name="Normal 2 2 2 2 2 2 11 2" xfId="2343"/>
    <cellStyle name="Normal 2 2 2 2 2 2 12" xfId="2344"/>
    <cellStyle name="Normal 2 2 2 2 2 2 2" xfId="384"/>
    <cellStyle name="Normal 2 2 2 2 2 2 2 10" xfId="385"/>
    <cellStyle name="Normal 2 2 2 2 2 2 2 10 2" xfId="2345"/>
    <cellStyle name="Normal 2 2 2 2 2 2 2 11" xfId="2346"/>
    <cellStyle name="Normal 2 2 2 2 2 2 2 2" xfId="386"/>
    <cellStyle name="Normal 2 2 2 2 2 2 2 2 10" xfId="387"/>
    <cellStyle name="Normal 2 2 2 2 2 2 2 2 10 2" xfId="2347"/>
    <cellStyle name="Normal 2 2 2 2 2 2 2 2 11" xfId="2348"/>
    <cellStyle name="Normal 2 2 2 2 2 2 2 2 2" xfId="388"/>
    <cellStyle name="Normal 2 2 2 2 2 2 2 2 2 10" xfId="2349"/>
    <cellStyle name="Normal 2 2 2 2 2 2 2 2 2 2" xfId="389"/>
    <cellStyle name="Normal 2 2 2 2 2 2 2 2 2 2 2" xfId="2350"/>
    <cellStyle name="Normal 2 2 2 2 2 2 2 2 2 3" xfId="390"/>
    <cellStyle name="Normal 2 2 2 2 2 2 2 2 2 3 2" xfId="2351"/>
    <cellStyle name="Normal 2 2 2 2 2 2 2 2 2 4" xfId="391"/>
    <cellStyle name="Normal 2 2 2 2 2 2 2 2 2 4 2" xfId="2352"/>
    <cellStyle name="Normal 2 2 2 2 2 2 2 2 2 5" xfId="392"/>
    <cellStyle name="Normal 2 2 2 2 2 2 2 2 2 5 2" xfId="2353"/>
    <cellStyle name="Normal 2 2 2 2 2 2 2 2 2 6" xfId="393"/>
    <cellStyle name="Normal 2 2 2 2 2 2 2 2 2 6 2" xfId="2354"/>
    <cellStyle name="Normal 2 2 2 2 2 2 2 2 2 7" xfId="394"/>
    <cellStyle name="Normal 2 2 2 2 2 2 2 2 2 7 2" xfId="2355"/>
    <cellStyle name="Normal 2 2 2 2 2 2 2 2 2 8" xfId="395"/>
    <cellStyle name="Normal 2 2 2 2 2 2 2 2 2 8 2" xfId="2356"/>
    <cellStyle name="Normal 2 2 2 2 2 2 2 2 2 9" xfId="396"/>
    <cellStyle name="Normal 2 2 2 2 2 2 2 2 2 9 2" xfId="2357"/>
    <cellStyle name="Normal 2 2 2 2 2 2 2 2 3" xfId="397"/>
    <cellStyle name="Normal 2 2 2 2 2 2 2 2 3 2" xfId="2358"/>
    <cellStyle name="Normal 2 2 2 2 2 2 2 2 4" xfId="398"/>
    <cellStyle name="Normal 2 2 2 2 2 2 2 2 4 2" xfId="2359"/>
    <cellStyle name="Normal 2 2 2 2 2 2 2 2 5" xfId="399"/>
    <cellStyle name="Normal 2 2 2 2 2 2 2 2 5 2" xfId="2360"/>
    <cellStyle name="Normal 2 2 2 2 2 2 2 2 6" xfId="400"/>
    <cellStyle name="Normal 2 2 2 2 2 2 2 2 6 2" xfId="2361"/>
    <cellStyle name="Normal 2 2 2 2 2 2 2 2 7" xfId="401"/>
    <cellStyle name="Normal 2 2 2 2 2 2 2 2 7 2" xfId="2362"/>
    <cellStyle name="Normal 2 2 2 2 2 2 2 2 8" xfId="402"/>
    <cellStyle name="Normal 2 2 2 2 2 2 2 2 8 2" xfId="2363"/>
    <cellStyle name="Normal 2 2 2 2 2 2 2 2 9" xfId="403"/>
    <cellStyle name="Normal 2 2 2 2 2 2 2 2 9 2" xfId="2364"/>
    <cellStyle name="Normal 2 2 2 2 2 2 2 3" xfId="404"/>
    <cellStyle name="Normal 2 2 2 2 2 2 2 3 10" xfId="2365"/>
    <cellStyle name="Normal 2 2 2 2 2 2 2 3 2" xfId="405"/>
    <cellStyle name="Normal 2 2 2 2 2 2 2 3 2 2" xfId="2366"/>
    <cellStyle name="Normal 2 2 2 2 2 2 2 3 3" xfId="406"/>
    <cellStyle name="Normal 2 2 2 2 2 2 2 3 3 2" xfId="2367"/>
    <cellStyle name="Normal 2 2 2 2 2 2 2 3 4" xfId="407"/>
    <cellStyle name="Normal 2 2 2 2 2 2 2 3 4 2" xfId="2368"/>
    <cellStyle name="Normal 2 2 2 2 2 2 2 3 5" xfId="408"/>
    <cellStyle name="Normal 2 2 2 2 2 2 2 3 5 2" xfId="2369"/>
    <cellStyle name="Normal 2 2 2 2 2 2 2 3 6" xfId="409"/>
    <cellStyle name="Normal 2 2 2 2 2 2 2 3 6 2" xfId="2370"/>
    <cellStyle name="Normal 2 2 2 2 2 2 2 3 7" xfId="410"/>
    <cellStyle name="Normal 2 2 2 2 2 2 2 3 7 2" xfId="2371"/>
    <cellStyle name="Normal 2 2 2 2 2 2 2 3 8" xfId="411"/>
    <cellStyle name="Normal 2 2 2 2 2 2 2 3 8 2" xfId="2372"/>
    <cellStyle name="Normal 2 2 2 2 2 2 2 3 9" xfId="412"/>
    <cellStyle name="Normal 2 2 2 2 2 2 2 3 9 2" xfId="2373"/>
    <cellStyle name="Normal 2 2 2 2 2 2 2 4" xfId="413"/>
    <cellStyle name="Normal 2 2 2 2 2 2 2 4 2" xfId="2374"/>
    <cellStyle name="Normal 2 2 2 2 2 2 2 5" xfId="414"/>
    <cellStyle name="Normal 2 2 2 2 2 2 2 5 2" xfId="2375"/>
    <cellStyle name="Normal 2 2 2 2 2 2 2 6" xfId="415"/>
    <cellStyle name="Normal 2 2 2 2 2 2 2 6 2" xfId="2376"/>
    <cellStyle name="Normal 2 2 2 2 2 2 2 7" xfId="416"/>
    <cellStyle name="Normal 2 2 2 2 2 2 2 7 2" xfId="2377"/>
    <cellStyle name="Normal 2 2 2 2 2 2 2 8" xfId="417"/>
    <cellStyle name="Normal 2 2 2 2 2 2 2 8 2" xfId="2378"/>
    <cellStyle name="Normal 2 2 2 2 2 2 2 9" xfId="418"/>
    <cellStyle name="Normal 2 2 2 2 2 2 2 9 2" xfId="2379"/>
    <cellStyle name="Normal 2 2 2 2 2 2 3" xfId="419"/>
    <cellStyle name="Normal 2 2 2 2 2 2 3 2" xfId="2380"/>
    <cellStyle name="Normal 2 2 2 2 2 2 4" xfId="420"/>
    <cellStyle name="Normal 2 2 2 2 2 2 4 10" xfId="2381"/>
    <cellStyle name="Normal 2 2 2 2 2 2 4 2" xfId="421"/>
    <cellStyle name="Normal 2 2 2 2 2 2 4 2 2" xfId="2382"/>
    <cellStyle name="Normal 2 2 2 2 2 2 4 3" xfId="422"/>
    <cellStyle name="Normal 2 2 2 2 2 2 4 3 2" xfId="2383"/>
    <cellStyle name="Normal 2 2 2 2 2 2 4 4" xfId="423"/>
    <cellStyle name="Normal 2 2 2 2 2 2 4 4 2" xfId="2384"/>
    <cellStyle name="Normal 2 2 2 2 2 2 4 5" xfId="424"/>
    <cellStyle name="Normal 2 2 2 2 2 2 4 5 2" xfId="2385"/>
    <cellStyle name="Normal 2 2 2 2 2 2 4 6" xfId="425"/>
    <cellStyle name="Normal 2 2 2 2 2 2 4 6 2" xfId="2386"/>
    <cellStyle name="Normal 2 2 2 2 2 2 4 7" xfId="426"/>
    <cellStyle name="Normal 2 2 2 2 2 2 4 7 2" xfId="2387"/>
    <cellStyle name="Normal 2 2 2 2 2 2 4 8" xfId="427"/>
    <cellStyle name="Normal 2 2 2 2 2 2 4 8 2" xfId="2388"/>
    <cellStyle name="Normal 2 2 2 2 2 2 4 9" xfId="428"/>
    <cellStyle name="Normal 2 2 2 2 2 2 4 9 2" xfId="2389"/>
    <cellStyle name="Normal 2 2 2 2 2 2 5" xfId="429"/>
    <cellStyle name="Normal 2 2 2 2 2 2 5 2" xfId="2390"/>
    <cellStyle name="Normal 2 2 2 2 2 2 6" xfId="430"/>
    <cellStyle name="Normal 2 2 2 2 2 2 6 2" xfId="2391"/>
    <cellStyle name="Normal 2 2 2 2 2 2 7" xfId="431"/>
    <cellStyle name="Normal 2 2 2 2 2 2 7 2" xfId="2392"/>
    <cellStyle name="Normal 2 2 2 2 2 2 8" xfId="432"/>
    <cellStyle name="Normal 2 2 2 2 2 2 8 2" xfId="2393"/>
    <cellStyle name="Normal 2 2 2 2 2 2 9" xfId="433"/>
    <cellStyle name="Normal 2 2 2 2 2 2 9 2" xfId="2394"/>
    <cellStyle name="Normal 2 2 2 2 2 3" xfId="434"/>
    <cellStyle name="Normal 2 2 2 2 2 3 2" xfId="435"/>
    <cellStyle name="Normal 2 2 2 2 2 3 2 2" xfId="2395"/>
    <cellStyle name="Normal 2 2 2 2 2 3 3" xfId="2396"/>
    <cellStyle name="Normal 2 2 2 2 2 4" xfId="436"/>
    <cellStyle name="Normal 2 2 2 2 2 4 10" xfId="2397"/>
    <cellStyle name="Normal 2 2 2 2 2 4 2" xfId="437"/>
    <cellStyle name="Normal 2 2 2 2 2 4 2 2" xfId="2398"/>
    <cellStyle name="Normal 2 2 2 2 2 4 3" xfId="438"/>
    <cellStyle name="Normal 2 2 2 2 2 4 3 2" xfId="2399"/>
    <cellStyle name="Normal 2 2 2 2 2 4 4" xfId="439"/>
    <cellStyle name="Normal 2 2 2 2 2 4 4 2" xfId="2400"/>
    <cellStyle name="Normal 2 2 2 2 2 4 5" xfId="440"/>
    <cellStyle name="Normal 2 2 2 2 2 4 5 2" xfId="2401"/>
    <cellStyle name="Normal 2 2 2 2 2 4 6" xfId="441"/>
    <cellStyle name="Normal 2 2 2 2 2 4 6 2" xfId="2402"/>
    <cellStyle name="Normal 2 2 2 2 2 4 7" xfId="442"/>
    <cellStyle name="Normal 2 2 2 2 2 4 7 2" xfId="2403"/>
    <cellStyle name="Normal 2 2 2 2 2 4 8" xfId="443"/>
    <cellStyle name="Normal 2 2 2 2 2 4 8 2" xfId="2404"/>
    <cellStyle name="Normal 2 2 2 2 2 4 9" xfId="444"/>
    <cellStyle name="Normal 2 2 2 2 2 4 9 2" xfId="2405"/>
    <cellStyle name="Normal 2 2 2 2 2 5" xfId="445"/>
    <cellStyle name="Normal 2 2 2 2 2 5 2" xfId="2406"/>
    <cellStyle name="Normal 2 2 2 2 2 6" xfId="446"/>
    <cellStyle name="Normal 2 2 2 2 2 6 2" xfId="2407"/>
    <cellStyle name="Normal 2 2 2 2 2 7" xfId="447"/>
    <cellStyle name="Normal 2 2 2 2 2 7 2" xfId="2408"/>
    <cellStyle name="Normal 2 2 2 2 2 8" xfId="448"/>
    <cellStyle name="Normal 2 2 2 2 2 8 2" xfId="2409"/>
    <cellStyle name="Normal 2 2 2 2 2 9" xfId="449"/>
    <cellStyle name="Normal 2 2 2 2 2 9 2" xfId="2410"/>
    <cellStyle name="Normal 2 2 2 2 3" xfId="450"/>
    <cellStyle name="Normal 2 2 2 2 3 2" xfId="2411"/>
    <cellStyle name="Normal 2 2 2 2 4" xfId="451"/>
    <cellStyle name="Normal 2 2 2 2 4 2" xfId="452"/>
    <cellStyle name="Normal 2 2 2 2 4 2 2" xfId="2412"/>
    <cellStyle name="Normal 2 2 2 2 4 3" xfId="2413"/>
    <cellStyle name="Normal 2 2 2 2 5" xfId="453"/>
    <cellStyle name="Normal 2 2 2 2 5 2" xfId="2414"/>
    <cellStyle name="Normal 2 2 2 2 6" xfId="454"/>
    <cellStyle name="Normal 2 2 2 2 6 10" xfId="2415"/>
    <cellStyle name="Normal 2 2 2 2 6 2" xfId="455"/>
    <cellStyle name="Normal 2 2 2 2 6 2 2" xfId="2416"/>
    <cellStyle name="Normal 2 2 2 2 6 3" xfId="456"/>
    <cellStyle name="Normal 2 2 2 2 6 3 2" xfId="2417"/>
    <cellStyle name="Normal 2 2 2 2 6 4" xfId="457"/>
    <cellStyle name="Normal 2 2 2 2 6 4 2" xfId="2418"/>
    <cellStyle name="Normal 2 2 2 2 6 5" xfId="458"/>
    <cellStyle name="Normal 2 2 2 2 6 5 2" xfId="2419"/>
    <cellStyle name="Normal 2 2 2 2 6 6" xfId="459"/>
    <cellStyle name="Normal 2 2 2 2 6 6 2" xfId="2420"/>
    <cellStyle name="Normal 2 2 2 2 6 7" xfId="460"/>
    <cellStyle name="Normal 2 2 2 2 6 7 2" xfId="2421"/>
    <cellStyle name="Normal 2 2 2 2 6 8" xfId="461"/>
    <cellStyle name="Normal 2 2 2 2 6 8 2" xfId="2422"/>
    <cellStyle name="Normal 2 2 2 2 6 9" xfId="462"/>
    <cellStyle name="Normal 2 2 2 2 6 9 2" xfId="2423"/>
    <cellStyle name="Normal 2 2 2 2 7" xfId="463"/>
    <cellStyle name="Normal 2 2 2 2 7 2" xfId="2424"/>
    <cellStyle name="Normal 2 2 2 2 8" xfId="464"/>
    <cellStyle name="Normal 2 2 2 2 8 2" xfId="2425"/>
    <cellStyle name="Normal 2 2 2 2 9" xfId="465"/>
    <cellStyle name="Normal 2 2 2 2 9 2" xfId="2426"/>
    <cellStyle name="Normal 2 2 2 20" xfId="466"/>
    <cellStyle name="Normal 2 2 2 20 2" xfId="2427"/>
    <cellStyle name="Normal 2 2 2 21" xfId="467"/>
    <cellStyle name="Normal 2 2 2 21 2" xfId="2428"/>
    <cellStyle name="Normal 2 2 2 22" xfId="468"/>
    <cellStyle name="Normal 2 2 2 22 2" xfId="2429"/>
    <cellStyle name="Normal 2 2 2 23" xfId="469"/>
    <cellStyle name="Normal 2 2 2 23 2" xfId="2430"/>
    <cellStyle name="Normal 2 2 2 24" xfId="470"/>
    <cellStyle name="Normal 2 2 2 24 2" xfId="2431"/>
    <cellStyle name="Normal 2 2 2 25" xfId="471"/>
    <cellStyle name="Normal 2 2 2 25 2" xfId="2432"/>
    <cellStyle name="Normal 2 2 2 26" xfId="472"/>
    <cellStyle name="Normal 2 2 2 26 2" xfId="2433"/>
    <cellStyle name="Normal 2 2 2 27" xfId="473"/>
    <cellStyle name="Normal 2 2 2 27 2" xfId="474"/>
    <cellStyle name="Normal 2 2 2 27 2 2" xfId="475"/>
    <cellStyle name="Normal 2 2 2 27 2 2 2" xfId="476"/>
    <cellStyle name="Normal 2 2 2 27 2 2 2 2" xfId="2434"/>
    <cellStyle name="Normal 2 2 2 27 2 2 3" xfId="2435"/>
    <cellStyle name="Normal 2 2 2 27 2 3" xfId="477"/>
    <cellStyle name="Normal 2 2 2 27 2 3 2" xfId="2436"/>
    <cellStyle name="Normal 2 2 2 27 2 4" xfId="2437"/>
    <cellStyle name="Normal 2 2 2 27 3" xfId="478"/>
    <cellStyle name="Normal 2 2 2 27 3 2" xfId="479"/>
    <cellStyle name="Normal 2 2 2 27 3 2 2" xfId="2438"/>
    <cellStyle name="Normal 2 2 2 27 3 3" xfId="2439"/>
    <cellStyle name="Normal 2 2 2 27 4" xfId="2440"/>
    <cellStyle name="Normal 2 2 2 28" xfId="480"/>
    <cellStyle name="Normal 2 2 2 28 2" xfId="481"/>
    <cellStyle name="Normal 2 2 2 28 2 2" xfId="2441"/>
    <cellStyle name="Normal 2 2 2 28 3" xfId="2442"/>
    <cellStyle name="Normal 2 2 2 29" xfId="482"/>
    <cellStyle name="Normal 2 2 2 29 2" xfId="2443"/>
    <cellStyle name="Normal 2 2 2 3" xfId="483"/>
    <cellStyle name="Normal 2 2 2 3 2" xfId="2444"/>
    <cellStyle name="Normal 2 2 2 30" xfId="484"/>
    <cellStyle name="Normal 2 2 2 30 10" xfId="2445"/>
    <cellStyle name="Normal 2 2 2 30 2" xfId="485"/>
    <cellStyle name="Normal 2 2 2 30 2 2" xfId="2446"/>
    <cellStyle name="Normal 2 2 2 30 3" xfId="486"/>
    <cellStyle name="Normal 2 2 2 30 3 2" xfId="2447"/>
    <cellStyle name="Normal 2 2 2 30 4" xfId="487"/>
    <cellStyle name="Normal 2 2 2 30 4 2" xfId="2448"/>
    <cellStyle name="Normal 2 2 2 30 5" xfId="488"/>
    <cellStyle name="Normal 2 2 2 30 5 2" xfId="2449"/>
    <cellStyle name="Normal 2 2 2 30 6" xfId="489"/>
    <cellStyle name="Normal 2 2 2 30 6 2" xfId="2450"/>
    <cellStyle name="Normal 2 2 2 30 7" xfId="490"/>
    <cellStyle name="Normal 2 2 2 30 7 2" xfId="2451"/>
    <cellStyle name="Normal 2 2 2 30 8" xfId="491"/>
    <cellStyle name="Normal 2 2 2 30 8 2" xfId="2452"/>
    <cellStyle name="Normal 2 2 2 30 9" xfId="492"/>
    <cellStyle name="Normal 2 2 2 30 9 2" xfId="2453"/>
    <cellStyle name="Normal 2 2 2 31" xfId="493"/>
    <cellStyle name="Normal 2 2 2 31 2" xfId="2454"/>
    <cellStyle name="Normal 2 2 2 32" xfId="494"/>
    <cellStyle name="Normal 2 2 2 32 2" xfId="2455"/>
    <cellStyle name="Normal 2 2 2 33" xfId="495"/>
    <cellStyle name="Normal 2 2 2 33 2" xfId="2456"/>
    <cellStyle name="Normal 2 2 2 34" xfId="496"/>
    <cellStyle name="Normal 2 2 2 34 2" xfId="2457"/>
    <cellStyle name="Normal 2 2 2 35" xfId="497"/>
    <cellStyle name="Normal 2 2 2 35 2" xfId="2458"/>
    <cellStyle name="Normal 2 2 2 36" xfId="498"/>
    <cellStyle name="Normal 2 2 2 36 2" xfId="2459"/>
    <cellStyle name="Normal 2 2 2 37" xfId="499"/>
    <cellStyle name="Normal 2 2 2 37 2" xfId="2460"/>
    <cellStyle name="Normal 2 2 2 38" xfId="2461"/>
    <cellStyle name="Normal 2 2 2 39" xfId="2462"/>
    <cellStyle name="Normal 2 2 2 4" xfId="500"/>
    <cellStyle name="Normal 2 2 2 4 2" xfId="2463"/>
    <cellStyle name="Normal 2 2 2 5" xfId="501"/>
    <cellStyle name="Normal 2 2 2 5 2" xfId="2464"/>
    <cellStyle name="Normal 2 2 2 6" xfId="502"/>
    <cellStyle name="Normal 2 2 2 6 2" xfId="2465"/>
    <cellStyle name="Normal 2 2 2 7" xfId="503"/>
    <cellStyle name="Normal 2 2 2 7 2" xfId="2466"/>
    <cellStyle name="Normal 2 2 2 8" xfId="504"/>
    <cellStyle name="Normal 2 2 2 8 2" xfId="2467"/>
    <cellStyle name="Normal 2 2 2 9" xfId="505"/>
    <cellStyle name="Normal 2 2 2 9 2" xfId="2468"/>
    <cellStyle name="Normal 2 2 20" xfId="506"/>
    <cellStyle name="Normal 2 2 20 2" xfId="2469"/>
    <cellStyle name="Normal 2 2 21" xfId="507"/>
    <cellStyle name="Normal 2 2 21 2" xfId="2470"/>
    <cellStyle name="Normal 2 2 22" xfId="508"/>
    <cellStyle name="Normal 2 2 22 2" xfId="2471"/>
    <cellStyle name="Normal 2 2 23" xfId="509"/>
    <cellStyle name="Normal 2 2 23 2" xfId="2472"/>
    <cellStyle name="Normal 2 2 24" xfId="510"/>
    <cellStyle name="Normal 2 2 24 2" xfId="2473"/>
    <cellStyle name="Normal 2 2 25" xfId="511"/>
    <cellStyle name="Normal 2 2 25 2" xfId="2474"/>
    <cellStyle name="Normal 2 2 26" xfId="512"/>
    <cellStyle name="Normal 2 2 26 2" xfId="2475"/>
    <cellStyle name="Normal 2 2 27" xfId="513"/>
    <cellStyle name="Normal 2 2 27 2" xfId="2476"/>
    <cellStyle name="Normal 2 2 28" xfId="514"/>
    <cellStyle name="Normal 2 2 28 2" xfId="2477"/>
    <cellStyle name="Normal 2 2 29" xfId="515"/>
    <cellStyle name="Normal 2 2 29 2" xfId="2478"/>
    <cellStyle name="Normal 2 2 3" xfId="516"/>
    <cellStyle name="Normal 2 2 3 2" xfId="2479"/>
    <cellStyle name="Normal 2 2 30" xfId="517"/>
    <cellStyle name="Normal 2 2 30 2" xfId="2480"/>
    <cellStyle name="Normal 2 2 31" xfId="518"/>
    <cellStyle name="Normal 2 2 31 2" xfId="519"/>
    <cellStyle name="Normal 2 2 31 2 2" xfId="520"/>
    <cellStyle name="Normal 2 2 31 2 2 2" xfId="521"/>
    <cellStyle name="Normal 2 2 31 2 2 2 2" xfId="2481"/>
    <cellStyle name="Normal 2 2 31 2 2 3" xfId="2482"/>
    <cellStyle name="Normal 2 2 31 2 3" xfId="522"/>
    <cellStyle name="Normal 2 2 31 2 3 2" xfId="2483"/>
    <cellStyle name="Normal 2 2 31 2 4" xfId="2484"/>
    <cellStyle name="Normal 2 2 31 3" xfId="523"/>
    <cellStyle name="Normal 2 2 31 3 2" xfId="524"/>
    <cellStyle name="Normal 2 2 31 3 2 2" xfId="2485"/>
    <cellStyle name="Normal 2 2 31 3 3" xfId="2486"/>
    <cellStyle name="Normal 2 2 31 4" xfId="2487"/>
    <cellStyle name="Normal 2 2 32" xfId="525"/>
    <cellStyle name="Normal 2 2 32 2" xfId="526"/>
    <cellStyle name="Normal 2 2 32 2 2" xfId="2488"/>
    <cellStyle name="Normal 2 2 32 3" xfId="2489"/>
    <cellStyle name="Normal 2 2 33" xfId="527"/>
    <cellStyle name="Normal 2 2 33 2" xfId="2490"/>
    <cellStyle name="Normal 2 2 34" xfId="528"/>
    <cellStyle name="Normal 2 2 34 10" xfId="2491"/>
    <cellStyle name="Normal 2 2 34 2" xfId="529"/>
    <cellStyle name="Normal 2 2 34 2 2" xfId="2492"/>
    <cellStyle name="Normal 2 2 34 3" xfId="530"/>
    <cellStyle name="Normal 2 2 34 3 2" xfId="2493"/>
    <cellStyle name="Normal 2 2 34 4" xfId="531"/>
    <cellStyle name="Normal 2 2 34 4 2" xfId="2494"/>
    <cellStyle name="Normal 2 2 34 5" xfId="532"/>
    <cellStyle name="Normal 2 2 34 5 2" xfId="2495"/>
    <cellStyle name="Normal 2 2 34 6" xfId="533"/>
    <cellStyle name="Normal 2 2 34 6 2" xfId="2496"/>
    <cellStyle name="Normal 2 2 34 7" xfId="534"/>
    <cellStyle name="Normal 2 2 34 7 2" xfId="2497"/>
    <cellStyle name="Normal 2 2 34 8" xfId="535"/>
    <cellStyle name="Normal 2 2 34 8 2" xfId="2498"/>
    <cellStyle name="Normal 2 2 34 9" xfId="536"/>
    <cellStyle name="Normal 2 2 34 9 2" xfId="2499"/>
    <cellStyle name="Normal 2 2 35" xfId="537"/>
    <cellStyle name="Normal 2 2 35 2" xfId="2500"/>
    <cellStyle name="Normal 2 2 36" xfId="538"/>
    <cellStyle name="Normal 2 2 36 2" xfId="2501"/>
    <cellStyle name="Normal 2 2 37" xfId="539"/>
    <cellStyle name="Normal 2 2 37 2" xfId="2502"/>
    <cellStyle name="Normal 2 2 38" xfId="540"/>
    <cellStyle name="Normal 2 2 38 2" xfId="2503"/>
    <cellStyle name="Normal 2 2 39" xfId="541"/>
    <cellStyle name="Normal 2 2 39 2" xfId="2504"/>
    <cellStyle name="Normal 2 2 4" xfId="542"/>
    <cellStyle name="Normal 2 2 4 2" xfId="2505"/>
    <cellStyle name="Normal 2 2 40" xfId="543"/>
    <cellStyle name="Normal 2 2 40 2" xfId="2506"/>
    <cellStyle name="Normal 2 2 41" xfId="544"/>
    <cellStyle name="Normal 2 2 41 2" xfId="2507"/>
    <cellStyle name="Normal 2 2 42" xfId="2508"/>
    <cellStyle name="Normal 2 2 43" xfId="3711"/>
    <cellStyle name="Normal 2 2 5" xfId="545"/>
    <cellStyle name="Normal 2 2 5 2" xfId="2509"/>
    <cellStyle name="Normal 2 2 6" xfId="546"/>
    <cellStyle name="Normal 2 2 6 2" xfId="2510"/>
    <cellStyle name="Normal 2 2 7" xfId="547"/>
    <cellStyle name="Normal 2 2 7 2" xfId="548"/>
    <cellStyle name="Normal 2 2 7 2 2" xfId="549"/>
    <cellStyle name="Normal 2 2 7 2 2 2" xfId="550"/>
    <cellStyle name="Normal 2 2 7 2 2 2 2" xfId="551"/>
    <cellStyle name="Normal 2 2 7 2 2 2 2 2" xfId="2511"/>
    <cellStyle name="Normal 2 2 7 2 2 2 3" xfId="2512"/>
    <cellStyle name="Normal 2 2 7 2 2 3" xfId="552"/>
    <cellStyle name="Normal 2 2 7 2 2 3 2" xfId="2513"/>
    <cellStyle name="Normal 2 2 7 2 2 4" xfId="2514"/>
    <cellStyle name="Normal 2 2 7 2 3" xfId="553"/>
    <cellStyle name="Normal 2 2 7 2 3 2" xfId="554"/>
    <cellStyle name="Normal 2 2 7 2 3 2 2" xfId="2515"/>
    <cellStyle name="Normal 2 2 7 2 3 3" xfId="2516"/>
    <cellStyle name="Normal 2 2 7 2 4" xfId="2517"/>
    <cellStyle name="Normal 2 2 7 3" xfId="555"/>
    <cellStyle name="Normal 2 2 7 3 2" xfId="2518"/>
    <cellStyle name="Normal 2 2 7 4" xfId="556"/>
    <cellStyle name="Normal 2 2 7 4 2" xfId="557"/>
    <cellStyle name="Normal 2 2 7 4 2 2" xfId="2519"/>
    <cellStyle name="Normal 2 2 7 4 3" xfId="2520"/>
    <cellStyle name="Normal 2 2 7 5" xfId="558"/>
    <cellStyle name="Normal 2 2 7 5 2" xfId="2521"/>
    <cellStyle name="Normal 2 2 7 6" xfId="2522"/>
    <cellStyle name="Normal 2 2 8" xfId="559"/>
    <cellStyle name="Normal 2 2 8 2" xfId="2523"/>
    <cellStyle name="Normal 2 2 9" xfId="560"/>
    <cellStyle name="Normal 2 2 9 2" xfId="2524"/>
    <cellStyle name="Normal 2 20" xfId="561"/>
    <cellStyle name="Normal 2 20 2" xfId="2525"/>
    <cellStyle name="Normal 2 21" xfId="562"/>
    <cellStyle name="Normal 2 21 2" xfId="2526"/>
    <cellStyle name="Normal 2 22" xfId="563"/>
    <cellStyle name="Normal 2 22 2" xfId="2527"/>
    <cellStyle name="Normal 2 23" xfId="564"/>
    <cellStyle name="Normal 2 23 2" xfId="2528"/>
    <cellStyle name="Normal 2 24" xfId="565"/>
    <cellStyle name="Normal 2 24 2" xfId="2529"/>
    <cellStyle name="Normal 2 25" xfId="566"/>
    <cellStyle name="Normal 2 25 10" xfId="567"/>
    <cellStyle name="Normal 2 25 10 2" xfId="2530"/>
    <cellStyle name="Normal 2 25 11" xfId="568"/>
    <cellStyle name="Normal 2 25 11 2" xfId="2531"/>
    <cellStyle name="Normal 2 25 12" xfId="569"/>
    <cellStyle name="Normal 2 25 12 2" xfId="2532"/>
    <cellStyle name="Normal 2 25 13" xfId="570"/>
    <cellStyle name="Normal 2 25 13 2" xfId="2533"/>
    <cellStyle name="Normal 2 25 14" xfId="571"/>
    <cellStyle name="Normal 2 25 14 2" xfId="2534"/>
    <cellStyle name="Normal 2 25 15" xfId="572"/>
    <cellStyle name="Normal 2 25 15 2" xfId="2535"/>
    <cellStyle name="Normal 2 25 16" xfId="573"/>
    <cellStyle name="Normal 2 25 16 2" xfId="2536"/>
    <cellStyle name="Normal 2 25 17" xfId="574"/>
    <cellStyle name="Normal 2 25 17 2" xfId="2537"/>
    <cellStyle name="Normal 2 25 18" xfId="575"/>
    <cellStyle name="Normal 2 25 18 2" xfId="2538"/>
    <cellStyle name="Normal 2 25 19" xfId="576"/>
    <cellStyle name="Normal 2 25 19 2" xfId="2539"/>
    <cellStyle name="Normal 2 25 2" xfId="577"/>
    <cellStyle name="Normal 2 25 2 2" xfId="578"/>
    <cellStyle name="Normal 2 25 2 2 2" xfId="579"/>
    <cellStyle name="Normal 2 25 2 2 2 2" xfId="580"/>
    <cellStyle name="Normal 2 25 2 2 2 2 2" xfId="581"/>
    <cellStyle name="Normal 2 25 2 2 2 2 2 2" xfId="2540"/>
    <cellStyle name="Normal 2 25 2 2 2 2 3" xfId="2541"/>
    <cellStyle name="Normal 2 25 2 2 2 3" xfId="582"/>
    <cellStyle name="Normal 2 25 2 2 2 3 2" xfId="2542"/>
    <cellStyle name="Normal 2 25 2 2 2 4" xfId="2543"/>
    <cellStyle name="Normal 2 25 2 2 3" xfId="583"/>
    <cellStyle name="Normal 2 25 2 2 3 2" xfId="584"/>
    <cellStyle name="Normal 2 25 2 2 3 2 2" xfId="2544"/>
    <cellStyle name="Normal 2 25 2 2 3 3" xfId="2545"/>
    <cellStyle name="Normal 2 25 2 2 4" xfId="2546"/>
    <cellStyle name="Normal 2 25 2 3" xfId="585"/>
    <cellStyle name="Normal 2 25 2 3 2" xfId="2547"/>
    <cellStyle name="Normal 2 25 2 4" xfId="586"/>
    <cellStyle name="Normal 2 25 2 4 2" xfId="587"/>
    <cellStyle name="Normal 2 25 2 4 2 2" xfId="2548"/>
    <cellStyle name="Normal 2 25 2 4 3" xfId="2549"/>
    <cellStyle name="Normal 2 25 2 5" xfId="588"/>
    <cellStyle name="Normal 2 25 2 5 2" xfId="2550"/>
    <cellStyle name="Normal 2 25 2 6" xfId="2551"/>
    <cellStyle name="Normal 2 25 20" xfId="589"/>
    <cellStyle name="Normal 2 25 20 2" xfId="2552"/>
    <cellStyle name="Normal 2 25 21" xfId="590"/>
    <cellStyle name="Normal 2 25 21 2" xfId="2553"/>
    <cellStyle name="Normal 2 25 22" xfId="591"/>
    <cellStyle name="Normal 2 25 22 2" xfId="2554"/>
    <cellStyle name="Normal 2 25 23" xfId="592"/>
    <cellStyle name="Normal 2 25 23 2" xfId="2555"/>
    <cellStyle name="Normal 2 25 24" xfId="593"/>
    <cellStyle name="Normal 2 25 24 2" xfId="2556"/>
    <cellStyle name="Normal 2 25 25" xfId="594"/>
    <cellStyle name="Normal 2 25 25 2" xfId="2557"/>
    <cellStyle name="Normal 2 25 26" xfId="595"/>
    <cellStyle name="Normal 2 25 26 2" xfId="2558"/>
    <cellStyle name="Normal 2 25 27" xfId="596"/>
    <cellStyle name="Normal 2 25 27 2" xfId="597"/>
    <cellStyle name="Normal 2 25 27 2 2" xfId="598"/>
    <cellStyle name="Normal 2 25 27 2 2 2" xfId="599"/>
    <cellStyle name="Normal 2 25 27 2 2 2 2" xfId="2559"/>
    <cellStyle name="Normal 2 25 27 2 2 3" xfId="2560"/>
    <cellStyle name="Normal 2 25 27 2 3" xfId="600"/>
    <cellStyle name="Normal 2 25 27 2 3 2" xfId="2561"/>
    <cellStyle name="Normal 2 25 27 2 4" xfId="2562"/>
    <cellStyle name="Normal 2 25 27 3" xfId="601"/>
    <cellStyle name="Normal 2 25 27 3 2" xfId="602"/>
    <cellStyle name="Normal 2 25 27 3 2 2" xfId="2563"/>
    <cellStyle name="Normal 2 25 27 3 3" xfId="2564"/>
    <cellStyle name="Normal 2 25 27 4" xfId="2565"/>
    <cellStyle name="Normal 2 25 28" xfId="603"/>
    <cellStyle name="Normal 2 25 28 2" xfId="604"/>
    <cellStyle name="Normal 2 25 28 2 2" xfId="2566"/>
    <cellStyle name="Normal 2 25 28 3" xfId="2567"/>
    <cellStyle name="Normal 2 25 29" xfId="605"/>
    <cellStyle name="Normal 2 25 29 2" xfId="2568"/>
    <cellStyle name="Normal 2 25 3" xfId="606"/>
    <cellStyle name="Normal 2 25 3 2" xfId="2569"/>
    <cellStyle name="Normal 2 25 30" xfId="2570"/>
    <cellStyle name="Normal 2 25 4" xfId="607"/>
    <cellStyle name="Normal 2 25 4 2" xfId="2571"/>
    <cellStyle name="Normal 2 25 5" xfId="608"/>
    <cellStyle name="Normal 2 25 5 2" xfId="2572"/>
    <cellStyle name="Normal 2 25 6" xfId="609"/>
    <cellStyle name="Normal 2 25 6 2" xfId="2573"/>
    <cellStyle name="Normal 2 25 7" xfId="610"/>
    <cellStyle name="Normal 2 25 7 2" xfId="2574"/>
    <cellStyle name="Normal 2 25 8" xfId="611"/>
    <cellStyle name="Normal 2 25 8 2" xfId="2575"/>
    <cellStyle name="Normal 2 25 9" xfId="612"/>
    <cellStyle name="Normal 2 25 9 2" xfId="2576"/>
    <cellStyle name="Normal 2 26" xfId="613"/>
    <cellStyle name="Normal 2 26 2" xfId="2577"/>
    <cellStyle name="Normal 2 27" xfId="614"/>
    <cellStyle name="Normal 2 27 2" xfId="2578"/>
    <cellStyle name="Normal 2 28" xfId="615"/>
    <cellStyle name="Normal 2 28 2" xfId="2579"/>
    <cellStyle name="Normal 2 29" xfId="616"/>
    <cellStyle name="Normal 2 29 2" xfId="617"/>
    <cellStyle name="Normal 2 29 2 2" xfId="618"/>
    <cellStyle name="Normal 2 29 2 2 2" xfId="619"/>
    <cellStyle name="Normal 2 29 2 2 2 2" xfId="620"/>
    <cellStyle name="Normal 2 29 2 2 2 2 2" xfId="2580"/>
    <cellStyle name="Normal 2 29 2 2 2 3" xfId="2581"/>
    <cellStyle name="Normal 2 29 2 2 3" xfId="621"/>
    <cellStyle name="Normal 2 29 2 2 3 2" xfId="2582"/>
    <cellStyle name="Normal 2 29 2 2 4" xfId="2583"/>
    <cellStyle name="Normal 2 29 2 3" xfId="622"/>
    <cellStyle name="Normal 2 29 2 3 2" xfId="623"/>
    <cellStyle name="Normal 2 29 2 3 2 2" xfId="2584"/>
    <cellStyle name="Normal 2 29 2 3 3" xfId="2585"/>
    <cellStyle name="Normal 2 29 2 4" xfId="2586"/>
    <cellStyle name="Normal 2 29 3" xfId="624"/>
    <cellStyle name="Normal 2 29 3 2" xfId="2587"/>
    <cellStyle name="Normal 2 29 4" xfId="625"/>
    <cellStyle name="Normal 2 29 4 2" xfId="626"/>
    <cellStyle name="Normal 2 29 4 2 2" xfId="2588"/>
    <cellStyle name="Normal 2 29 4 3" xfId="2589"/>
    <cellStyle name="Normal 2 29 5" xfId="627"/>
    <cellStyle name="Normal 2 29 5 2" xfId="2590"/>
    <cellStyle name="Normal 2 29 6" xfId="2591"/>
    <cellStyle name="Normal 2 3" xfId="628"/>
    <cellStyle name="Normal 2 3 2" xfId="2592"/>
    <cellStyle name="Normal 2 30" xfId="629"/>
    <cellStyle name="Normal 2 30 2" xfId="2593"/>
    <cellStyle name="Normal 2 31" xfId="630"/>
    <cellStyle name="Normal 2 31 2" xfId="2594"/>
    <cellStyle name="Normal 2 32" xfId="631"/>
    <cellStyle name="Normal 2 32 2" xfId="2595"/>
    <cellStyle name="Normal 2 33" xfId="632"/>
    <cellStyle name="Normal 2 33 2" xfId="2596"/>
    <cellStyle name="Normal 2 34" xfId="633"/>
    <cellStyle name="Normal 2 34 2" xfId="2597"/>
    <cellStyle name="Normal 2 35" xfId="634"/>
    <cellStyle name="Normal 2 35 2" xfId="2598"/>
    <cellStyle name="Normal 2 36" xfId="635"/>
    <cellStyle name="Normal 2 36 2" xfId="2599"/>
    <cellStyle name="Normal 2 37" xfId="636"/>
    <cellStyle name="Normal 2 37 2" xfId="2600"/>
    <cellStyle name="Normal 2 38" xfId="637"/>
    <cellStyle name="Normal 2 38 2" xfId="2601"/>
    <cellStyle name="Normal 2 39" xfId="638"/>
    <cellStyle name="Normal 2 39 2" xfId="2602"/>
    <cellStyle name="Normal 2 4" xfId="639"/>
    <cellStyle name="Normal 2 4 2" xfId="2603"/>
    <cellStyle name="Normal 2 4 3" xfId="2604"/>
    <cellStyle name="Normal 2 40" xfId="640"/>
    <cellStyle name="Normal 2 40 2" xfId="2605"/>
    <cellStyle name="Normal 2 41" xfId="641"/>
    <cellStyle name="Normal 2 41 2" xfId="2606"/>
    <cellStyle name="Normal 2 42" xfId="642"/>
    <cellStyle name="Normal 2 42 2" xfId="2607"/>
    <cellStyle name="Normal 2 43" xfId="643"/>
    <cellStyle name="Normal 2 43 2" xfId="2608"/>
    <cellStyle name="Normal 2 44" xfId="644"/>
    <cellStyle name="Normal 2 44 2" xfId="2609"/>
    <cellStyle name="Normal 2 45" xfId="645"/>
    <cellStyle name="Normal 2 45 2" xfId="2610"/>
    <cellStyle name="Normal 2 46" xfId="646"/>
    <cellStyle name="Normal 2 46 2" xfId="2611"/>
    <cellStyle name="Normal 2 47" xfId="647"/>
    <cellStyle name="Normal 2 47 2" xfId="2612"/>
    <cellStyle name="Normal 2 48" xfId="648"/>
    <cellStyle name="Normal 2 48 2" xfId="2613"/>
    <cellStyle name="Normal 2 49" xfId="649"/>
    <cellStyle name="Normal 2 49 2" xfId="2614"/>
    <cellStyle name="Normal 2 5" xfId="650"/>
    <cellStyle name="Normal 2 5 2" xfId="2615"/>
    <cellStyle name="Normal 2 5 3" xfId="2616"/>
    <cellStyle name="Normal 2 50" xfId="651"/>
    <cellStyle name="Normal 2 50 2" xfId="2617"/>
    <cellStyle name="Normal 2 51" xfId="652"/>
    <cellStyle name="Normal 2 51 2" xfId="2618"/>
    <cellStyle name="Normal 2 52" xfId="653"/>
    <cellStyle name="Normal 2 52 2" xfId="2619"/>
    <cellStyle name="Normal 2 53" xfId="654"/>
    <cellStyle name="Normal 2 53 2" xfId="655"/>
    <cellStyle name="Normal 2 53 2 2" xfId="656"/>
    <cellStyle name="Normal 2 53 2 2 2" xfId="657"/>
    <cellStyle name="Normal 2 53 2 2 2 2" xfId="2620"/>
    <cellStyle name="Normal 2 53 2 2 3" xfId="2621"/>
    <cellStyle name="Normal 2 53 2 3" xfId="658"/>
    <cellStyle name="Normal 2 53 2 3 2" xfId="2622"/>
    <cellStyle name="Normal 2 53 2 4" xfId="2623"/>
    <cellStyle name="Normal 2 53 3" xfId="659"/>
    <cellStyle name="Normal 2 53 3 2" xfId="660"/>
    <cellStyle name="Normal 2 53 3 2 2" xfId="2624"/>
    <cellStyle name="Normal 2 53 3 3" xfId="2625"/>
    <cellStyle name="Normal 2 53 4" xfId="2626"/>
    <cellStyle name="Normal 2 54" xfId="661"/>
    <cellStyle name="Normal 2 54 2" xfId="662"/>
    <cellStyle name="Normal 2 54 2 2" xfId="2627"/>
    <cellStyle name="Normal 2 54 3" xfId="2628"/>
    <cellStyle name="Normal 2 55" xfId="663"/>
    <cellStyle name="Normal 2 55 2" xfId="2629"/>
    <cellStyle name="Normal 2 56" xfId="664"/>
    <cellStyle name="Normal 2 56 2" xfId="2630"/>
    <cellStyle name="Normal 2 57" xfId="1606"/>
    <cellStyle name="Normal 2 58" xfId="2631"/>
    <cellStyle name="Normal 2 6" xfId="665"/>
    <cellStyle name="Normal 2 6 2" xfId="2632"/>
    <cellStyle name="Normal 2 6 3" xfId="2633"/>
    <cellStyle name="Normal 2 6 4" xfId="3712"/>
    <cellStyle name="Normal 2 7" xfId="666"/>
    <cellStyle name="Normal 2 7 2" xfId="2634"/>
    <cellStyle name="Normal 2 7 3" xfId="2635"/>
    <cellStyle name="Normal 2 7 4" xfId="3713"/>
    <cellStyle name="Normal 2 8" xfId="667"/>
    <cellStyle name="Normal 2 8 2" xfId="2636"/>
    <cellStyle name="Normal 2 8 3" xfId="2637"/>
    <cellStyle name="Normal 2 8 4" xfId="3714"/>
    <cellStyle name="Normal 2 9" xfId="668"/>
    <cellStyle name="Normal 2 9 2" xfId="2638"/>
    <cellStyle name="Normal 2 9 3" xfId="2639"/>
    <cellStyle name="Normal 2 9 4" xfId="3715"/>
    <cellStyle name="Normal 2_JAD 8 METS JUNE 2013" xfId="2640"/>
    <cellStyle name="Normal 20" xfId="669"/>
    <cellStyle name="Normal 20 10" xfId="670"/>
    <cellStyle name="Normal 20 10 2" xfId="2641"/>
    <cellStyle name="Normal 20 11" xfId="671"/>
    <cellStyle name="Normal 20 11 2" xfId="2642"/>
    <cellStyle name="Normal 20 12" xfId="672"/>
    <cellStyle name="Normal 20 12 2" xfId="2643"/>
    <cellStyle name="Normal 20 13" xfId="673"/>
    <cellStyle name="Normal 20 13 2" xfId="2644"/>
    <cellStyle name="Normal 20 14" xfId="674"/>
    <cellStyle name="Normal 20 14 2" xfId="2645"/>
    <cellStyle name="Normal 20 15" xfId="675"/>
    <cellStyle name="Normal 20 15 2" xfId="2646"/>
    <cellStyle name="Normal 20 16" xfId="676"/>
    <cellStyle name="Normal 20 16 2" xfId="2647"/>
    <cellStyle name="Normal 20 17" xfId="677"/>
    <cellStyle name="Normal 20 17 2" xfId="2648"/>
    <cellStyle name="Normal 20 18" xfId="678"/>
    <cellStyle name="Normal 20 18 2" xfId="2649"/>
    <cellStyle name="Normal 20 19" xfId="679"/>
    <cellStyle name="Normal 20 19 2" xfId="2650"/>
    <cellStyle name="Normal 20 2" xfId="680"/>
    <cellStyle name="Normal 20 2 2" xfId="2651"/>
    <cellStyle name="Normal 20 20" xfId="681"/>
    <cellStyle name="Normal 20 20 2" xfId="2652"/>
    <cellStyle name="Normal 20 21" xfId="682"/>
    <cellStyle name="Normal 20 21 2" xfId="2653"/>
    <cellStyle name="Normal 20 22" xfId="683"/>
    <cellStyle name="Normal 20 22 2" xfId="2654"/>
    <cellStyle name="Normal 20 23" xfId="684"/>
    <cellStyle name="Normal 20 23 2" xfId="2655"/>
    <cellStyle name="Normal 20 24" xfId="685"/>
    <cellStyle name="Normal 20 24 2" xfId="2656"/>
    <cellStyle name="Normal 20 25" xfId="686"/>
    <cellStyle name="Normal 20 25 2" xfId="2657"/>
    <cellStyle name="Normal 20 26" xfId="687"/>
    <cellStyle name="Normal 20 26 2" xfId="2658"/>
    <cellStyle name="Normal 20 27" xfId="688"/>
    <cellStyle name="Normal 20 27 2" xfId="2659"/>
    <cellStyle name="Normal 20 28" xfId="689"/>
    <cellStyle name="Normal 20 28 2" xfId="2660"/>
    <cellStyle name="Normal 20 29" xfId="690"/>
    <cellStyle name="Normal 20 29 2" xfId="2661"/>
    <cellStyle name="Normal 20 3" xfId="691"/>
    <cellStyle name="Normal 20 3 2" xfId="2662"/>
    <cellStyle name="Normal 20 30" xfId="692"/>
    <cellStyle name="Normal 20 30 2" xfId="2663"/>
    <cellStyle name="Normal 20 31" xfId="693"/>
    <cellStyle name="Normal 20 31 2" xfId="2664"/>
    <cellStyle name="Normal 20 32" xfId="694"/>
    <cellStyle name="Normal 20 32 2" xfId="2665"/>
    <cellStyle name="Normal 20 33" xfId="695"/>
    <cellStyle name="Normal 20 33 2" xfId="2666"/>
    <cellStyle name="Normal 20 34" xfId="696"/>
    <cellStyle name="Normal 20 34 2" xfId="2667"/>
    <cellStyle name="Normal 20 35" xfId="697"/>
    <cellStyle name="Normal 20 35 2" xfId="2668"/>
    <cellStyle name="Normal 20 36" xfId="698"/>
    <cellStyle name="Normal 20 36 2" xfId="2669"/>
    <cellStyle name="Normal 20 37" xfId="699"/>
    <cellStyle name="Normal 20 37 2" xfId="2670"/>
    <cellStyle name="Normal 20 38" xfId="2671"/>
    <cellStyle name="Normal 20 4" xfId="700"/>
    <cellStyle name="Normal 20 4 2" xfId="2672"/>
    <cellStyle name="Normal 20 5" xfId="701"/>
    <cellStyle name="Normal 20 5 2" xfId="2673"/>
    <cellStyle name="Normal 20 6" xfId="702"/>
    <cellStyle name="Normal 20 6 2" xfId="2674"/>
    <cellStyle name="Normal 20 7" xfId="703"/>
    <cellStyle name="Normal 20 7 2" xfId="2675"/>
    <cellStyle name="Normal 20 8" xfId="704"/>
    <cellStyle name="Normal 20 8 2" xfId="2676"/>
    <cellStyle name="Normal 20 9" xfId="705"/>
    <cellStyle name="Normal 20 9 2" xfId="2677"/>
    <cellStyle name="Normal 21" xfId="706"/>
    <cellStyle name="Normal 21 10" xfId="707"/>
    <cellStyle name="Normal 21 10 2" xfId="2678"/>
    <cellStyle name="Normal 21 11" xfId="708"/>
    <cellStyle name="Normal 21 11 2" xfId="2679"/>
    <cellStyle name="Normal 21 12" xfId="709"/>
    <cellStyle name="Normal 21 12 2" xfId="2680"/>
    <cellStyle name="Normal 21 13" xfId="710"/>
    <cellStyle name="Normal 21 13 2" xfId="2681"/>
    <cellStyle name="Normal 21 14" xfId="711"/>
    <cellStyle name="Normal 21 14 2" xfId="2682"/>
    <cellStyle name="Normal 21 15" xfId="712"/>
    <cellStyle name="Normal 21 15 2" xfId="2683"/>
    <cellStyle name="Normal 21 16" xfId="713"/>
    <cellStyle name="Normal 21 16 2" xfId="2684"/>
    <cellStyle name="Normal 21 17" xfId="714"/>
    <cellStyle name="Normal 21 17 2" xfId="2685"/>
    <cellStyle name="Normal 21 18" xfId="715"/>
    <cellStyle name="Normal 21 18 2" xfId="2686"/>
    <cellStyle name="Normal 21 19" xfId="716"/>
    <cellStyle name="Normal 21 19 2" xfId="2687"/>
    <cellStyle name="Normal 21 2" xfId="717"/>
    <cellStyle name="Normal 21 2 2" xfId="2688"/>
    <cellStyle name="Normal 21 20" xfId="718"/>
    <cellStyle name="Normal 21 20 2" xfId="2689"/>
    <cellStyle name="Normal 21 21" xfId="719"/>
    <cellStyle name="Normal 21 21 2" xfId="2690"/>
    <cellStyle name="Normal 21 22" xfId="720"/>
    <cellStyle name="Normal 21 22 2" xfId="2691"/>
    <cellStyle name="Normal 21 23" xfId="721"/>
    <cellStyle name="Normal 21 23 2" xfId="2692"/>
    <cellStyle name="Normal 21 24" xfId="722"/>
    <cellStyle name="Normal 21 24 2" xfId="2693"/>
    <cellStyle name="Normal 21 25" xfId="723"/>
    <cellStyle name="Normal 21 25 2" xfId="2694"/>
    <cellStyle name="Normal 21 26" xfId="724"/>
    <cellStyle name="Normal 21 26 2" xfId="2695"/>
    <cellStyle name="Normal 21 27" xfId="725"/>
    <cellStyle name="Normal 21 27 2" xfId="2696"/>
    <cellStyle name="Normal 21 28" xfId="726"/>
    <cellStyle name="Normal 21 28 2" xfId="2697"/>
    <cellStyle name="Normal 21 29" xfId="727"/>
    <cellStyle name="Normal 21 29 2" xfId="2698"/>
    <cellStyle name="Normal 21 3" xfId="728"/>
    <cellStyle name="Normal 21 3 2" xfId="2699"/>
    <cellStyle name="Normal 21 30" xfId="729"/>
    <cellStyle name="Normal 21 30 2" xfId="2700"/>
    <cellStyle name="Normal 21 31" xfId="730"/>
    <cellStyle name="Normal 21 31 2" xfId="2701"/>
    <cellStyle name="Normal 21 32" xfId="731"/>
    <cellStyle name="Normal 21 32 2" xfId="2702"/>
    <cellStyle name="Normal 21 33" xfId="732"/>
    <cellStyle name="Normal 21 33 2" xfId="2703"/>
    <cellStyle name="Normal 21 34" xfId="733"/>
    <cellStyle name="Normal 21 34 2" xfId="2704"/>
    <cellStyle name="Normal 21 35" xfId="734"/>
    <cellStyle name="Normal 21 35 2" xfId="2705"/>
    <cellStyle name="Normal 21 36" xfId="735"/>
    <cellStyle name="Normal 21 36 2" xfId="2706"/>
    <cellStyle name="Normal 21 37" xfId="736"/>
    <cellStyle name="Normal 21 37 2" xfId="2707"/>
    <cellStyle name="Normal 21 38" xfId="2708"/>
    <cellStyle name="Normal 21 4" xfId="737"/>
    <cellStyle name="Normal 21 4 2" xfId="2709"/>
    <cellStyle name="Normal 21 5" xfId="738"/>
    <cellStyle name="Normal 21 5 2" xfId="2710"/>
    <cellStyle name="Normal 21 6" xfId="739"/>
    <cellStyle name="Normal 21 6 2" xfId="2711"/>
    <cellStyle name="Normal 21 7" xfId="740"/>
    <cellStyle name="Normal 21 7 2" xfId="2712"/>
    <cellStyle name="Normal 21 8" xfId="741"/>
    <cellStyle name="Normal 21 8 2" xfId="2713"/>
    <cellStyle name="Normal 21 9" xfId="742"/>
    <cellStyle name="Normal 21 9 2" xfId="2714"/>
    <cellStyle name="Normal 22" xfId="743"/>
    <cellStyle name="Normal 22 10" xfId="744"/>
    <cellStyle name="Normal 22 10 2" xfId="2715"/>
    <cellStyle name="Normal 22 11" xfId="745"/>
    <cellStyle name="Normal 22 11 2" xfId="2716"/>
    <cellStyle name="Normal 22 12" xfId="746"/>
    <cellStyle name="Normal 22 12 2" xfId="2717"/>
    <cellStyle name="Normal 22 13" xfId="747"/>
    <cellStyle name="Normal 22 13 2" xfId="2718"/>
    <cellStyle name="Normal 22 14" xfId="748"/>
    <cellStyle name="Normal 22 14 2" xfId="2719"/>
    <cellStyle name="Normal 22 15" xfId="749"/>
    <cellStyle name="Normal 22 15 2" xfId="2720"/>
    <cellStyle name="Normal 22 16" xfId="750"/>
    <cellStyle name="Normal 22 16 2" xfId="2721"/>
    <cellStyle name="Normal 22 17" xfId="751"/>
    <cellStyle name="Normal 22 17 2" xfId="2722"/>
    <cellStyle name="Normal 22 18" xfId="752"/>
    <cellStyle name="Normal 22 18 2" xfId="2723"/>
    <cellStyle name="Normal 22 19" xfId="753"/>
    <cellStyle name="Normal 22 19 2" xfId="2724"/>
    <cellStyle name="Normal 22 2" xfId="754"/>
    <cellStyle name="Normal 22 2 2" xfId="2725"/>
    <cellStyle name="Normal 22 20" xfId="755"/>
    <cellStyle name="Normal 22 20 2" xfId="2726"/>
    <cellStyle name="Normal 22 21" xfId="756"/>
    <cellStyle name="Normal 22 21 2" xfId="2727"/>
    <cellStyle name="Normal 22 22" xfId="757"/>
    <cellStyle name="Normal 22 22 2" xfId="2728"/>
    <cellStyle name="Normal 22 23" xfId="758"/>
    <cellStyle name="Normal 22 23 2" xfId="2729"/>
    <cellStyle name="Normal 22 24" xfId="759"/>
    <cellStyle name="Normal 22 24 2" xfId="2730"/>
    <cellStyle name="Normal 22 25" xfId="760"/>
    <cellStyle name="Normal 22 25 2" xfId="2731"/>
    <cellStyle name="Normal 22 26" xfId="761"/>
    <cellStyle name="Normal 22 26 2" xfId="2732"/>
    <cellStyle name="Normal 22 27" xfId="762"/>
    <cellStyle name="Normal 22 27 2" xfId="2733"/>
    <cellStyle name="Normal 22 28" xfId="763"/>
    <cellStyle name="Normal 22 28 2" xfId="2734"/>
    <cellStyle name="Normal 22 29" xfId="764"/>
    <cellStyle name="Normal 22 29 2" xfId="2735"/>
    <cellStyle name="Normal 22 3" xfId="765"/>
    <cellStyle name="Normal 22 3 2" xfId="2736"/>
    <cellStyle name="Normal 22 30" xfId="766"/>
    <cellStyle name="Normal 22 30 2" xfId="2737"/>
    <cellStyle name="Normal 22 31" xfId="767"/>
    <cellStyle name="Normal 22 31 2" xfId="2738"/>
    <cellStyle name="Normal 22 32" xfId="768"/>
    <cellStyle name="Normal 22 32 2" xfId="2739"/>
    <cellStyle name="Normal 22 33" xfId="769"/>
    <cellStyle name="Normal 22 33 2" xfId="2740"/>
    <cellStyle name="Normal 22 34" xfId="770"/>
    <cellStyle name="Normal 22 34 2" xfId="2741"/>
    <cellStyle name="Normal 22 35" xfId="771"/>
    <cellStyle name="Normal 22 35 2" xfId="2742"/>
    <cellStyle name="Normal 22 36" xfId="772"/>
    <cellStyle name="Normal 22 36 2" xfId="2743"/>
    <cellStyle name="Normal 22 37" xfId="773"/>
    <cellStyle name="Normal 22 37 2" xfId="2744"/>
    <cellStyle name="Normal 22 38" xfId="2745"/>
    <cellStyle name="Normal 22 4" xfId="774"/>
    <cellStyle name="Normal 22 4 2" xfId="2746"/>
    <cellStyle name="Normal 22 5" xfId="775"/>
    <cellStyle name="Normal 22 5 2" xfId="2747"/>
    <cellStyle name="Normal 22 6" xfId="776"/>
    <cellStyle name="Normal 22 6 2" xfId="2748"/>
    <cellStyle name="Normal 22 7" xfId="777"/>
    <cellStyle name="Normal 22 7 2" xfId="2749"/>
    <cellStyle name="Normal 22 8" xfId="778"/>
    <cellStyle name="Normal 22 8 2" xfId="2750"/>
    <cellStyle name="Normal 22 9" xfId="779"/>
    <cellStyle name="Normal 22 9 2" xfId="2751"/>
    <cellStyle name="Normal 23" xfId="780"/>
    <cellStyle name="Normal 23 10" xfId="781"/>
    <cellStyle name="Normal 23 10 2" xfId="2752"/>
    <cellStyle name="Normal 23 11" xfId="782"/>
    <cellStyle name="Normal 23 11 2" xfId="2753"/>
    <cellStyle name="Normal 23 12" xfId="783"/>
    <cellStyle name="Normal 23 12 2" xfId="2754"/>
    <cellStyle name="Normal 23 13" xfId="784"/>
    <cellStyle name="Normal 23 13 2" xfId="2755"/>
    <cellStyle name="Normal 23 14" xfId="785"/>
    <cellStyle name="Normal 23 14 2" xfId="2756"/>
    <cellStyle name="Normal 23 15" xfId="786"/>
    <cellStyle name="Normal 23 15 2" xfId="2757"/>
    <cellStyle name="Normal 23 16" xfId="787"/>
    <cellStyle name="Normal 23 16 2" xfId="2758"/>
    <cellStyle name="Normal 23 17" xfId="788"/>
    <cellStyle name="Normal 23 17 2" xfId="2759"/>
    <cellStyle name="Normal 23 18" xfId="789"/>
    <cellStyle name="Normal 23 18 2" xfId="2760"/>
    <cellStyle name="Normal 23 19" xfId="790"/>
    <cellStyle name="Normal 23 19 2" xfId="2761"/>
    <cellStyle name="Normal 23 2" xfId="791"/>
    <cellStyle name="Normal 23 2 2" xfId="2762"/>
    <cellStyle name="Normal 23 20" xfId="792"/>
    <cellStyle name="Normal 23 20 2" xfId="2763"/>
    <cellStyle name="Normal 23 21" xfId="793"/>
    <cellStyle name="Normal 23 21 2" xfId="2764"/>
    <cellStyle name="Normal 23 22" xfId="794"/>
    <cellStyle name="Normal 23 22 2" xfId="2765"/>
    <cellStyle name="Normal 23 23" xfId="795"/>
    <cellStyle name="Normal 23 23 2" xfId="2766"/>
    <cellStyle name="Normal 23 24" xfId="796"/>
    <cellStyle name="Normal 23 24 2" xfId="2767"/>
    <cellStyle name="Normal 23 25" xfId="797"/>
    <cellStyle name="Normal 23 25 2" xfId="2768"/>
    <cellStyle name="Normal 23 26" xfId="798"/>
    <cellStyle name="Normal 23 26 2" xfId="2769"/>
    <cellStyle name="Normal 23 27" xfId="799"/>
    <cellStyle name="Normal 23 27 2" xfId="2770"/>
    <cellStyle name="Normal 23 28" xfId="800"/>
    <cellStyle name="Normal 23 28 2" xfId="2771"/>
    <cellStyle name="Normal 23 29" xfId="801"/>
    <cellStyle name="Normal 23 29 2" xfId="2772"/>
    <cellStyle name="Normal 23 3" xfId="802"/>
    <cellStyle name="Normal 23 3 2" xfId="2773"/>
    <cellStyle name="Normal 23 30" xfId="803"/>
    <cellStyle name="Normal 23 30 2" xfId="2774"/>
    <cellStyle name="Normal 23 31" xfId="804"/>
    <cellStyle name="Normal 23 31 2" xfId="2775"/>
    <cellStyle name="Normal 23 32" xfId="805"/>
    <cellStyle name="Normal 23 32 2" xfId="2776"/>
    <cellStyle name="Normal 23 33" xfId="806"/>
    <cellStyle name="Normal 23 33 2" xfId="2777"/>
    <cellStyle name="Normal 23 34" xfId="807"/>
    <cellStyle name="Normal 23 34 2" xfId="2778"/>
    <cellStyle name="Normal 23 35" xfId="808"/>
    <cellStyle name="Normal 23 35 2" xfId="2779"/>
    <cellStyle name="Normal 23 36" xfId="809"/>
    <cellStyle name="Normal 23 36 2" xfId="2780"/>
    <cellStyle name="Normal 23 37" xfId="810"/>
    <cellStyle name="Normal 23 37 2" xfId="2781"/>
    <cellStyle name="Normal 23 38" xfId="2782"/>
    <cellStyle name="Normal 23 4" xfId="811"/>
    <cellStyle name="Normal 23 4 2" xfId="2783"/>
    <cellStyle name="Normal 23 5" xfId="812"/>
    <cellStyle name="Normal 23 5 2" xfId="2784"/>
    <cellStyle name="Normal 23 6" xfId="813"/>
    <cellStyle name="Normal 23 6 2" xfId="2785"/>
    <cellStyle name="Normal 23 7" xfId="814"/>
    <cellStyle name="Normal 23 7 2" xfId="2786"/>
    <cellStyle name="Normal 23 8" xfId="815"/>
    <cellStyle name="Normal 23 8 2" xfId="2787"/>
    <cellStyle name="Normal 23 9" xfId="816"/>
    <cellStyle name="Normal 23 9 2" xfId="2788"/>
    <cellStyle name="Normal 24" xfId="817"/>
    <cellStyle name="Normal 24 10" xfId="818"/>
    <cellStyle name="Normal 24 10 2" xfId="2789"/>
    <cellStyle name="Normal 24 11" xfId="819"/>
    <cellStyle name="Normal 24 11 2" xfId="2790"/>
    <cellStyle name="Normal 24 12" xfId="820"/>
    <cellStyle name="Normal 24 12 2" xfId="2791"/>
    <cellStyle name="Normal 24 13" xfId="821"/>
    <cellStyle name="Normal 24 13 2" xfId="2792"/>
    <cellStyle name="Normal 24 14" xfId="822"/>
    <cellStyle name="Normal 24 14 2" xfId="2793"/>
    <cellStyle name="Normal 24 15" xfId="823"/>
    <cellStyle name="Normal 24 15 2" xfId="2794"/>
    <cellStyle name="Normal 24 16" xfId="824"/>
    <cellStyle name="Normal 24 16 2" xfId="2795"/>
    <cellStyle name="Normal 24 17" xfId="825"/>
    <cellStyle name="Normal 24 17 2" xfId="2796"/>
    <cellStyle name="Normal 24 18" xfId="826"/>
    <cellStyle name="Normal 24 18 2" xfId="2797"/>
    <cellStyle name="Normal 24 19" xfId="827"/>
    <cellStyle name="Normal 24 19 2" xfId="2798"/>
    <cellStyle name="Normal 24 2" xfId="828"/>
    <cellStyle name="Normal 24 2 2" xfId="2799"/>
    <cellStyle name="Normal 24 20" xfId="829"/>
    <cellStyle name="Normal 24 20 2" xfId="2800"/>
    <cellStyle name="Normal 24 21" xfId="830"/>
    <cellStyle name="Normal 24 21 2" xfId="2801"/>
    <cellStyle name="Normal 24 22" xfId="831"/>
    <cellStyle name="Normal 24 22 2" xfId="2802"/>
    <cellStyle name="Normal 24 23" xfId="832"/>
    <cellStyle name="Normal 24 23 2" xfId="2803"/>
    <cellStyle name="Normal 24 24" xfId="833"/>
    <cellStyle name="Normal 24 24 2" xfId="2804"/>
    <cellStyle name="Normal 24 25" xfId="834"/>
    <cellStyle name="Normal 24 25 2" xfId="2805"/>
    <cellStyle name="Normal 24 26" xfId="835"/>
    <cellStyle name="Normal 24 26 2" xfId="2806"/>
    <cellStyle name="Normal 24 27" xfId="836"/>
    <cellStyle name="Normal 24 27 2" xfId="2807"/>
    <cellStyle name="Normal 24 28" xfId="837"/>
    <cellStyle name="Normal 24 28 2" xfId="2808"/>
    <cellStyle name="Normal 24 29" xfId="838"/>
    <cellStyle name="Normal 24 29 2" xfId="2809"/>
    <cellStyle name="Normal 24 3" xfId="839"/>
    <cellStyle name="Normal 24 3 2" xfId="2810"/>
    <cellStyle name="Normal 24 30" xfId="840"/>
    <cellStyle name="Normal 24 30 2" xfId="2811"/>
    <cellStyle name="Normal 24 31" xfId="841"/>
    <cellStyle name="Normal 24 31 2" xfId="2812"/>
    <cellStyle name="Normal 24 32" xfId="842"/>
    <cellStyle name="Normal 24 32 2" xfId="2813"/>
    <cellStyle name="Normal 24 33" xfId="843"/>
    <cellStyle name="Normal 24 33 2" xfId="2814"/>
    <cellStyle name="Normal 24 34" xfId="844"/>
    <cellStyle name="Normal 24 34 2" xfId="2815"/>
    <cellStyle name="Normal 24 35" xfId="845"/>
    <cellStyle name="Normal 24 35 2" xfId="2816"/>
    <cellStyle name="Normal 24 36" xfId="846"/>
    <cellStyle name="Normal 24 36 2" xfId="2817"/>
    <cellStyle name="Normal 24 37" xfId="847"/>
    <cellStyle name="Normal 24 37 2" xfId="2818"/>
    <cellStyle name="Normal 24 38" xfId="2819"/>
    <cellStyle name="Normal 24 4" xfId="848"/>
    <cellStyle name="Normal 24 4 2" xfId="2820"/>
    <cellStyle name="Normal 24 5" xfId="849"/>
    <cellStyle name="Normal 24 5 2" xfId="2821"/>
    <cellStyle name="Normal 24 6" xfId="850"/>
    <cellStyle name="Normal 24 6 2" xfId="2822"/>
    <cellStyle name="Normal 24 7" xfId="851"/>
    <cellStyle name="Normal 24 7 2" xfId="2823"/>
    <cellStyle name="Normal 24 8" xfId="852"/>
    <cellStyle name="Normal 24 8 2" xfId="2824"/>
    <cellStyle name="Normal 24 9" xfId="853"/>
    <cellStyle name="Normal 24 9 2" xfId="2825"/>
    <cellStyle name="Normal 25" xfId="854"/>
    <cellStyle name="Normal 25 10" xfId="855"/>
    <cellStyle name="Normal 25 10 2" xfId="2826"/>
    <cellStyle name="Normal 25 11" xfId="856"/>
    <cellStyle name="Normal 25 11 2" xfId="2827"/>
    <cellStyle name="Normal 25 12" xfId="857"/>
    <cellStyle name="Normal 25 12 2" xfId="2828"/>
    <cellStyle name="Normal 25 13" xfId="858"/>
    <cellStyle name="Normal 25 13 2" xfId="2829"/>
    <cellStyle name="Normal 25 14" xfId="859"/>
    <cellStyle name="Normal 25 14 2" xfId="2830"/>
    <cellStyle name="Normal 25 15" xfId="860"/>
    <cellStyle name="Normal 25 15 2" xfId="2831"/>
    <cellStyle name="Normal 25 16" xfId="861"/>
    <cellStyle name="Normal 25 16 2" xfId="2832"/>
    <cellStyle name="Normal 25 17" xfId="862"/>
    <cellStyle name="Normal 25 17 2" xfId="2833"/>
    <cellStyle name="Normal 25 18" xfId="863"/>
    <cellStyle name="Normal 25 18 2" xfId="2834"/>
    <cellStyle name="Normal 25 19" xfId="864"/>
    <cellStyle name="Normal 25 19 2" xfId="2835"/>
    <cellStyle name="Normal 25 2" xfId="865"/>
    <cellStyle name="Normal 25 2 2" xfId="2836"/>
    <cellStyle name="Normal 25 20" xfId="866"/>
    <cellStyle name="Normal 25 20 2" xfId="2837"/>
    <cellStyle name="Normal 25 21" xfId="867"/>
    <cellStyle name="Normal 25 21 2" xfId="2838"/>
    <cellStyle name="Normal 25 22" xfId="868"/>
    <cellStyle name="Normal 25 22 2" xfId="2839"/>
    <cellStyle name="Normal 25 23" xfId="869"/>
    <cellStyle name="Normal 25 23 2" xfId="2840"/>
    <cellStyle name="Normal 25 24" xfId="870"/>
    <cellStyle name="Normal 25 24 2" xfId="2841"/>
    <cellStyle name="Normal 25 25" xfId="871"/>
    <cellStyle name="Normal 25 25 2" xfId="2842"/>
    <cellStyle name="Normal 25 26" xfId="872"/>
    <cellStyle name="Normal 25 26 2" xfId="2843"/>
    <cellStyle name="Normal 25 27" xfId="873"/>
    <cellStyle name="Normal 25 27 2" xfId="2844"/>
    <cellStyle name="Normal 25 28" xfId="874"/>
    <cellStyle name="Normal 25 28 2" xfId="2845"/>
    <cellStyle name="Normal 25 29" xfId="875"/>
    <cellStyle name="Normal 25 29 2" xfId="2846"/>
    <cellStyle name="Normal 25 3" xfId="876"/>
    <cellStyle name="Normal 25 3 2" xfId="2847"/>
    <cellStyle name="Normal 25 30" xfId="877"/>
    <cellStyle name="Normal 25 30 2" xfId="2848"/>
    <cellStyle name="Normal 25 31" xfId="878"/>
    <cellStyle name="Normal 25 31 2" xfId="2849"/>
    <cellStyle name="Normal 25 32" xfId="879"/>
    <cellStyle name="Normal 25 32 2" xfId="2850"/>
    <cellStyle name="Normal 25 33" xfId="880"/>
    <cellStyle name="Normal 25 33 2" xfId="2851"/>
    <cellStyle name="Normal 25 34" xfId="881"/>
    <cellStyle name="Normal 25 34 2" xfId="2852"/>
    <cellStyle name="Normal 25 35" xfId="882"/>
    <cellStyle name="Normal 25 35 2" xfId="2853"/>
    <cellStyle name="Normal 25 36" xfId="883"/>
    <cellStyle name="Normal 25 36 2" xfId="2854"/>
    <cellStyle name="Normal 25 37" xfId="884"/>
    <cellStyle name="Normal 25 37 2" xfId="2855"/>
    <cellStyle name="Normal 25 38" xfId="2856"/>
    <cellStyle name="Normal 25 4" xfId="885"/>
    <cellStyle name="Normal 25 4 2" xfId="2857"/>
    <cellStyle name="Normal 25 5" xfId="886"/>
    <cellStyle name="Normal 25 5 2" xfId="2858"/>
    <cellStyle name="Normal 25 6" xfId="887"/>
    <cellStyle name="Normal 25 6 2" xfId="2859"/>
    <cellStyle name="Normal 25 7" xfId="888"/>
    <cellStyle name="Normal 25 7 2" xfId="2860"/>
    <cellStyle name="Normal 25 8" xfId="889"/>
    <cellStyle name="Normal 25 8 2" xfId="2861"/>
    <cellStyle name="Normal 25 9" xfId="890"/>
    <cellStyle name="Normal 25 9 2" xfId="2862"/>
    <cellStyle name="Normal 26" xfId="891"/>
    <cellStyle name="Normal 26 10" xfId="892"/>
    <cellStyle name="Normal 26 10 2" xfId="2863"/>
    <cellStyle name="Normal 26 11" xfId="893"/>
    <cellStyle name="Normal 26 11 2" xfId="2864"/>
    <cellStyle name="Normal 26 12" xfId="894"/>
    <cellStyle name="Normal 26 12 2" xfId="2865"/>
    <cellStyle name="Normal 26 13" xfId="895"/>
    <cellStyle name="Normal 26 13 2" xfId="2866"/>
    <cellStyle name="Normal 26 14" xfId="896"/>
    <cellStyle name="Normal 26 14 2" xfId="2867"/>
    <cellStyle name="Normal 26 15" xfId="897"/>
    <cellStyle name="Normal 26 15 2" xfId="2868"/>
    <cellStyle name="Normal 26 16" xfId="898"/>
    <cellStyle name="Normal 26 16 2" xfId="2869"/>
    <cellStyle name="Normal 26 17" xfId="899"/>
    <cellStyle name="Normal 26 17 2" xfId="2870"/>
    <cellStyle name="Normal 26 18" xfId="900"/>
    <cellStyle name="Normal 26 18 2" xfId="2871"/>
    <cellStyle name="Normal 26 19" xfId="901"/>
    <cellStyle name="Normal 26 19 2" xfId="2872"/>
    <cellStyle name="Normal 26 2" xfId="902"/>
    <cellStyle name="Normal 26 2 2" xfId="2873"/>
    <cellStyle name="Normal 26 20" xfId="903"/>
    <cellStyle name="Normal 26 20 2" xfId="2874"/>
    <cellStyle name="Normal 26 21" xfId="904"/>
    <cellStyle name="Normal 26 21 2" xfId="2875"/>
    <cellStyle name="Normal 26 22" xfId="905"/>
    <cellStyle name="Normal 26 22 2" xfId="2876"/>
    <cellStyle name="Normal 26 23" xfId="906"/>
    <cellStyle name="Normal 26 23 2" xfId="2877"/>
    <cellStyle name="Normal 26 24" xfId="907"/>
    <cellStyle name="Normal 26 24 2" xfId="2878"/>
    <cellStyle name="Normal 26 25" xfId="908"/>
    <cellStyle name="Normal 26 25 2" xfId="2879"/>
    <cellStyle name="Normal 26 26" xfId="909"/>
    <cellStyle name="Normal 26 26 2" xfId="2880"/>
    <cellStyle name="Normal 26 27" xfId="910"/>
    <cellStyle name="Normal 26 27 2" xfId="2881"/>
    <cellStyle name="Normal 26 28" xfId="911"/>
    <cellStyle name="Normal 26 28 2" xfId="2882"/>
    <cellStyle name="Normal 26 29" xfId="912"/>
    <cellStyle name="Normal 26 29 2" xfId="2883"/>
    <cellStyle name="Normal 26 3" xfId="913"/>
    <cellStyle name="Normal 26 3 2" xfId="2884"/>
    <cellStyle name="Normal 26 30" xfId="914"/>
    <cellStyle name="Normal 26 30 2" xfId="2885"/>
    <cellStyle name="Normal 26 31" xfId="915"/>
    <cellStyle name="Normal 26 31 2" xfId="2886"/>
    <cellStyle name="Normal 26 32" xfId="916"/>
    <cellStyle name="Normal 26 32 2" xfId="2887"/>
    <cellStyle name="Normal 26 33" xfId="917"/>
    <cellStyle name="Normal 26 33 2" xfId="2888"/>
    <cellStyle name="Normal 26 34" xfId="918"/>
    <cellStyle name="Normal 26 34 2" xfId="2889"/>
    <cellStyle name="Normal 26 35" xfId="919"/>
    <cellStyle name="Normal 26 35 2" xfId="2890"/>
    <cellStyle name="Normal 26 36" xfId="920"/>
    <cellStyle name="Normal 26 36 2" xfId="2891"/>
    <cellStyle name="Normal 26 37" xfId="921"/>
    <cellStyle name="Normal 26 37 2" xfId="2892"/>
    <cellStyle name="Normal 26 38" xfId="2893"/>
    <cellStyle name="Normal 26 4" xfId="922"/>
    <cellStyle name="Normal 26 4 2" xfId="2894"/>
    <cellStyle name="Normal 26 5" xfId="923"/>
    <cellStyle name="Normal 26 5 2" xfId="2895"/>
    <cellStyle name="Normal 26 6" xfId="924"/>
    <cellStyle name="Normal 26 6 2" xfId="2896"/>
    <cellStyle name="Normal 26 7" xfId="925"/>
    <cellStyle name="Normal 26 7 2" xfId="2897"/>
    <cellStyle name="Normal 26 8" xfId="926"/>
    <cellStyle name="Normal 26 8 2" xfId="2898"/>
    <cellStyle name="Normal 26 9" xfId="927"/>
    <cellStyle name="Normal 26 9 2" xfId="2899"/>
    <cellStyle name="Normal 27" xfId="2900"/>
    <cellStyle name="Normal 27 2" xfId="2901"/>
    <cellStyle name="Normal 28" xfId="2902"/>
    <cellStyle name="Normal 29" xfId="928"/>
    <cellStyle name="Normal 29 10" xfId="929"/>
    <cellStyle name="Normal 29 10 2" xfId="2903"/>
    <cellStyle name="Normal 29 11" xfId="930"/>
    <cellStyle name="Normal 29 11 2" xfId="2904"/>
    <cellStyle name="Normal 29 12" xfId="931"/>
    <cellStyle name="Normal 29 12 2" xfId="2905"/>
    <cellStyle name="Normal 29 13" xfId="932"/>
    <cellStyle name="Normal 29 13 2" xfId="2906"/>
    <cellStyle name="Normal 29 14" xfId="933"/>
    <cellStyle name="Normal 29 14 2" xfId="2907"/>
    <cellStyle name="Normal 29 15" xfId="934"/>
    <cellStyle name="Normal 29 15 2" xfId="2908"/>
    <cellStyle name="Normal 29 16" xfId="935"/>
    <cellStyle name="Normal 29 16 2" xfId="2909"/>
    <cellStyle name="Normal 29 17" xfId="936"/>
    <cellStyle name="Normal 29 17 2" xfId="2910"/>
    <cellStyle name="Normal 29 18" xfId="937"/>
    <cellStyle name="Normal 29 18 2" xfId="2911"/>
    <cellStyle name="Normal 29 19" xfId="938"/>
    <cellStyle name="Normal 29 19 2" xfId="2912"/>
    <cellStyle name="Normal 29 2" xfId="939"/>
    <cellStyle name="Normal 29 2 2" xfId="2913"/>
    <cellStyle name="Normal 29 20" xfId="940"/>
    <cellStyle name="Normal 29 20 2" xfId="2914"/>
    <cellStyle name="Normal 29 21" xfId="941"/>
    <cellStyle name="Normal 29 21 2" xfId="2915"/>
    <cellStyle name="Normal 29 22" xfId="942"/>
    <cellStyle name="Normal 29 22 2" xfId="2916"/>
    <cellStyle name="Normal 29 23" xfId="943"/>
    <cellStyle name="Normal 29 23 2" xfId="2917"/>
    <cellStyle name="Normal 29 24" xfId="944"/>
    <cellStyle name="Normal 29 24 2" xfId="2918"/>
    <cellStyle name="Normal 29 25" xfId="945"/>
    <cellStyle name="Normal 29 25 2" xfId="2919"/>
    <cellStyle name="Normal 29 26" xfId="946"/>
    <cellStyle name="Normal 29 26 2" xfId="2920"/>
    <cellStyle name="Normal 29 27" xfId="947"/>
    <cellStyle name="Normal 29 27 2" xfId="2921"/>
    <cellStyle name="Normal 29 28" xfId="948"/>
    <cellStyle name="Normal 29 28 2" xfId="2922"/>
    <cellStyle name="Normal 29 29" xfId="949"/>
    <cellStyle name="Normal 29 29 2" xfId="2923"/>
    <cellStyle name="Normal 29 3" xfId="950"/>
    <cellStyle name="Normal 29 3 2" xfId="2924"/>
    <cellStyle name="Normal 29 30" xfId="951"/>
    <cellStyle name="Normal 29 30 2" xfId="2925"/>
    <cellStyle name="Normal 29 31" xfId="952"/>
    <cellStyle name="Normal 29 31 2" xfId="2926"/>
    <cellStyle name="Normal 29 32" xfId="953"/>
    <cellStyle name="Normal 29 32 2" xfId="2927"/>
    <cellStyle name="Normal 29 33" xfId="954"/>
    <cellStyle name="Normal 29 33 2" xfId="2928"/>
    <cellStyle name="Normal 29 34" xfId="955"/>
    <cellStyle name="Normal 29 34 2" xfId="2929"/>
    <cellStyle name="Normal 29 35" xfId="956"/>
    <cellStyle name="Normal 29 35 2" xfId="2930"/>
    <cellStyle name="Normal 29 36" xfId="957"/>
    <cellStyle name="Normal 29 36 2" xfId="2931"/>
    <cellStyle name="Normal 29 37" xfId="958"/>
    <cellStyle name="Normal 29 37 2" xfId="2932"/>
    <cellStyle name="Normal 29 38" xfId="2933"/>
    <cellStyle name="Normal 29 4" xfId="959"/>
    <cellStyle name="Normal 29 4 2" xfId="2934"/>
    <cellStyle name="Normal 29 5" xfId="960"/>
    <cellStyle name="Normal 29 5 2" xfId="2935"/>
    <cellStyle name="Normal 29 6" xfId="961"/>
    <cellStyle name="Normal 29 6 2" xfId="2936"/>
    <cellStyle name="Normal 29 7" xfId="962"/>
    <cellStyle name="Normal 29 7 2" xfId="2937"/>
    <cellStyle name="Normal 29 8" xfId="963"/>
    <cellStyle name="Normal 29 8 2" xfId="2938"/>
    <cellStyle name="Normal 29 9" xfId="964"/>
    <cellStyle name="Normal 29 9 2" xfId="2939"/>
    <cellStyle name="Normal 3" xfId="965"/>
    <cellStyle name="Normal 3 10" xfId="966"/>
    <cellStyle name="Normal 3 10 2" xfId="2940"/>
    <cellStyle name="Normal 3 11" xfId="967"/>
    <cellStyle name="Normal 3 11 2" xfId="2941"/>
    <cellStyle name="Normal 3 12" xfId="968"/>
    <cellStyle name="Normal 3 12 2" xfId="2942"/>
    <cellStyle name="Normal 3 13" xfId="969"/>
    <cellStyle name="Normal 3 13 2" xfId="2943"/>
    <cellStyle name="Normal 3 14" xfId="970"/>
    <cellStyle name="Normal 3 14 2" xfId="2944"/>
    <cellStyle name="Normal 3 15" xfId="971"/>
    <cellStyle name="Normal 3 15 2" xfId="2945"/>
    <cellStyle name="Normal 3 16" xfId="972"/>
    <cellStyle name="Normal 3 16 2" xfId="2946"/>
    <cellStyle name="Normal 3 17" xfId="973"/>
    <cellStyle name="Normal 3 17 2" xfId="2947"/>
    <cellStyle name="Normal 3 18" xfId="974"/>
    <cellStyle name="Normal 3 18 2" xfId="2948"/>
    <cellStyle name="Normal 3 19" xfId="1608"/>
    <cellStyle name="Normal 3 2" xfId="975"/>
    <cellStyle name="Normal 3 2 2" xfId="2949"/>
    <cellStyle name="Normal 3 2 3" xfId="2950"/>
    <cellStyle name="Normal 3 20" xfId="2951"/>
    <cellStyle name="Normal 3 21" xfId="3720"/>
    <cellStyle name="Normal 3 3" xfId="976"/>
    <cellStyle name="Normal 3 3 2" xfId="2952"/>
    <cellStyle name="Normal 3 3 3" xfId="2953"/>
    <cellStyle name="Normal 3 4" xfId="977"/>
    <cellStyle name="Normal 3 4 2" xfId="2954"/>
    <cellStyle name="Normal 3 4 3" xfId="2955"/>
    <cellStyle name="Normal 3 4 4" xfId="2956"/>
    <cellStyle name="Normal 3 5" xfId="978"/>
    <cellStyle name="Normal 3 5 2" xfId="2957"/>
    <cellStyle name="Normal 3 5 3" xfId="2958"/>
    <cellStyle name="Normal 3 6" xfId="979"/>
    <cellStyle name="Normal 3 6 2" xfId="2959"/>
    <cellStyle name="Normal 3 6 3" xfId="2960"/>
    <cellStyle name="Normal 3 7" xfId="980"/>
    <cellStyle name="Normal 3 7 2" xfId="2961"/>
    <cellStyle name="Normal 3 7 3" xfId="2962"/>
    <cellStyle name="Normal 3 8" xfId="981"/>
    <cellStyle name="Normal 3 8 2" xfId="2963"/>
    <cellStyle name="Normal 3 8 3" xfId="2964"/>
    <cellStyle name="Normal 3 9" xfId="982"/>
    <cellStyle name="Normal 3 9 2" xfId="2965"/>
    <cellStyle name="Normal 3 9 3" xfId="2966"/>
    <cellStyle name="Normal 3_Book1" xfId="2967"/>
    <cellStyle name="Normal 30" xfId="983"/>
    <cellStyle name="Normal 30 10" xfId="984"/>
    <cellStyle name="Normal 30 10 2" xfId="2968"/>
    <cellStyle name="Normal 30 11" xfId="985"/>
    <cellStyle name="Normal 30 11 2" xfId="2969"/>
    <cellStyle name="Normal 30 12" xfId="986"/>
    <cellStyle name="Normal 30 12 2" xfId="2970"/>
    <cellStyle name="Normal 30 13" xfId="987"/>
    <cellStyle name="Normal 30 13 2" xfId="2971"/>
    <cellStyle name="Normal 30 14" xfId="988"/>
    <cellStyle name="Normal 30 14 2" xfId="2972"/>
    <cellStyle name="Normal 30 15" xfId="989"/>
    <cellStyle name="Normal 30 15 2" xfId="2973"/>
    <cellStyle name="Normal 30 16" xfId="990"/>
    <cellStyle name="Normal 30 16 2" xfId="2974"/>
    <cellStyle name="Normal 30 17" xfId="991"/>
    <cellStyle name="Normal 30 17 2" xfId="2975"/>
    <cellStyle name="Normal 30 18" xfId="992"/>
    <cellStyle name="Normal 30 18 2" xfId="2976"/>
    <cellStyle name="Normal 30 19" xfId="993"/>
    <cellStyle name="Normal 30 19 2" xfId="2977"/>
    <cellStyle name="Normal 30 2" xfId="994"/>
    <cellStyle name="Normal 30 2 2" xfId="2978"/>
    <cellStyle name="Normal 30 20" xfId="995"/>
    <cellStyle name="Normal 30 20 2" xfId="2979"/>
    <cellStyle name="Normal 30 21" xfId="996"/>
    <cellStyle name="Normal 30 21 2" xfId="2980"/>
    <cellStyle name="Normal 30 22" xfId="997"/>
    <cellStyle name="Normal 30 22 2" xfId="2981"/>
    <cellStyle name="Normal 30 23" xfId="998"/>
    <cellStyle name="Normal 30 23 2" xfId="2982"/>
    <cellStyle name="Normal 30 24" xfId="999"/>
    <cellStyle name="Normal 30 24 2" xfId="2983"/>
    <cellStyle name="Normal 30 25" xfId="1000"/>
    <cellStyle name="Normal 30 25 2" xfId="2984"/>
    <cellStyle name="Normal 30 26" xfId="1001"/>
    <cellStyle name="Normal 30 26 2" xfId="2985"/>
    <cellStyle name="Normal 30 27" xfId="1002"/>
    <cellStyle name="Normal 30 27 2" xfId="2986"/>
    <cellStyle name="Normal 30 28" xfId="1003"/>
    <cellStyle name="Normal 30 28 2" xfId="2987"/>
    <cellStyle name="Normal 30 29" xfId="1004"/>
    <cellStyle name="Normal 30 29 2" xfId="2988"/>
    <cellStyle name="Normal 30 3" xfId="1005"/>
    <cellStyle name="Normal 30 3 2" xfId="2989"/>
    <cellStyle name="Normal 30 30" xfId="1006"/>
    <cellStyle name="Normal 30 30 2" xfId="2990"/>
    <cellStyle name="Normal 30 31" xfId="1007"/>
    <cellStyle name="Normal 30 31 2" xfId="2991"/>
    <cellStyle name="Normal 30 32" xfId="1008"/>
    <cellStyle name="Normal 30 32 2" xfId="2992"/>
    <cellStyle name="Normal 30 33" xfId="1009"/>
    <cellStyle name="Normal 30 33 2" xfId="2993"/>
    <cellStyle name="Normal 30 34" xfId="1010"/>
    <cellStyle name="Normal 30 34 2" xfId="2994"/>
    <cellStyle name="Normal 30 35" xfId="1011"/>
    <cellStyle name="Normal 30 35 2" xfId="2995"/>
    <cellStyle name="Normal 30 36" xfId="1012"/>
    <cellStyle name="Normal 30 36 2" xfId="2996"/>
    <cellStyle name="Normal 30 37" xfId="1013"/>
    <cellStyle name="Normal 30 37 2" xfId="2997"/>
    <cellStyle name="Normal 30 38" xfId="2998"/>
    <cellStyle name="Normal 30 4" xfId="1014"/>
    <cellStyle name="Normal 30 4 2" xfId="2999"/>
    <cellStyle name="Normal 30 5" xfId="1015"/>
    <cellStyle name="Normal 30 5 2" xfId="3000"/>
    <cellStyle name="Normal 30 6" xfId="1016"/>
    <cellStyle name="Normal 30 6 2" xfId="3001"/>
    <cellStyle name="Normal 30 7" xfId="1017"/>
    <cellStyle name="Normal 30 7 2" xfId="3002"/>
    <cellStyle name="Normal 30 8" xfId="1018"/>
    <cellStyle name="Normal 30 8 2" xfId="3003"/>
    <cellStyle name="Normal 30 9" xfId="1019"/>
    <cellStyle name="Normal 30 9 2" xfId="3004"/>
    <cellStyle name="Normal 31" xfId="3683"/>
    <cellStyle name="Normal 32" xfId="1020"/>
    <cellStyle name="Normal 32 10" xfId="1021"/>
    <cellStyle name="Normal 32 10 2" xfId="3005"/>
    <cellStyle name="Normal 32 11" xfId="1022"/>
    <cellStyle name="Normal 32 11 2" xfId="3006"/>
    <cellStyle name="Normal 32 12" xfId="1023"/>
    <cellStyle name="Normal 32 12 2" xfId="3007"/>
    <cellStyle name="Normal 32 13" xfId="1024"/>
    <cellStyle name="Normal 32 13 2" xfId="3008"/>
    <cellStyle name="Normal 32 14" xfId="1025"/>
    <cellStyle name="Normal 32 14 2" xfId="3009"/>
    <cellStyle name="Normal 32 15" xfId="1026"/>
    <cellStyle name="Normal 32 15 2" xfId="3010"/>
    <cellStyle name="Normal 32 16" xfId="1027"/>
    <cellStyle name="Normal 32 16 2" xfId="3011"/>
    <cellStyle name="Normal 32 17" xfId="1028"/>
    <cellStyle name="Normal 32 17 2" xfId="3012"/>
    <cellStyle name="Normal 32 18" xfId="1029"/>
    <cellStyle name="Normal 32 18 2" xfId="3013"/>
    <cellStyle name="Normal 32 19" xfId="1030"/>
    <cellStyle name="Normal 32 19 2" xfId="3014"/>
    <cellStyle name="Normal 32 2" xfId="1031"/>
    <cellStyle name="Normal 32 2 2" xfId="3015"/>
    <cellStyle name="Normal 32 20" xfId="1032"/>
    <cellStyle name="Normal 32 20 2" xfId="3016"/>
    <cellStyle name="Normal 32 21" xfId="1033"/>
    <cellStyle name="Normal 32 21 2" xfId="3017"/>
    <cellStyle name="Normal 32 22" xfId="1034"/>
    <cellStyle name="Normal 32 22 2" xfId="3018"/>
    <cellStyle name="Normal 32 23" xfId="1035"/>
    <cellStyle name="Normal 32 23 2" xfId="3019"/>
    <cellStyle name="Normal 32 24" xfId="1036"/>
    <cellStyle name="Normal 32 24 2" xfId="3020"/>
    <cellStyle name="Normal 32 25" xfId="1037"/>
    <cellStyle name="Normal 32 25 2" xfId="3021"/>
    <cellStyle name="Normal 32 26" xfId="1038"/>
    <cellStyle name="Normal 32 26 2" xfId="3022"/>
    <cellStyle name="Normal 32 27" xfId="1039"/>
    <cellStyle name="Normal 32 27 2" xfId="3023"/>
    <cellStyle name="Normal 32 28" xfId="1040"/>
    <cellStyle name="Normal 32 28 2" xfId="3024"/>
    <cellStyle name="Normal 32 29" xfId="1041"/>
    <cellStyle name="Normal 32 29 2" xfId="3025"/>
    <cellStyle name="Normal 32 3" xfId="1042"/>
    <cellStyle name="Normal 32 3 2" xfId="3026"/>
    <cellStyle name="Normal 32 30" xfId="1043"/>
    <cellStyle name="Normal 32 30 2" xfId="3027"/>
    <cellStyle name="Normal 32 31" xfId="1044"/>
    <cellStyle name="Normal 32 31 2" xfId="3028"/>
    <cellStyle name="Normal 32 32" xfId="1045"/>
    <cellStyle name="Normal 32 32 2" xfId="3029"/>
    <cellStyle name="Normal 32 33" xfId="1046"/>
    <cellStyle name="Normal 32 33 2" xfId="3030"/>
    <cellStyle name="Normal 32 34" xfId="1047"/>
    <cellStyle name="Normal 32 34 2" xfId="3031"/>
    <cellStyle name="Normal 32 35" xfId="1048"/>
    <cellStyle name="Normal 32 35 2" xfId="3032"/>
    <cellStyle name="Normal 32 36" xfId="1049"/>
    <cellStyle name="Normal 32 36 2" xfId="3033"/>
    <cellStyle name="Normal 32 37" xfId="3034"/>
    <cellStyle name="Normal 32 4" xfId="1050"/>
    <cellStyle name="Normal 32 4 2" xfId="3035"/>
    <cellStyle name="Normal 32 5" xfId="1051"/>
    <cellStyle name="Normal 32 5 2" xfId="3036"/>
    <cellStyle name="Normal 32 6" xfId="1052"/>
    <cellStyle name="Normal 32 6 2" xfId="3037"/>
    <cellStyle name="Normal 32 7" xfId="1053"/>
    <cellStyle name="Normal 32 7 2" xfId="3038"/>
    <cellStyle name="Normal 32 8" xfId="1054"/>
    <cellStyle name="Normal 32 8 2" xfId="3039"/>
    <cellStyle name="Normal 32 9" xfId="1055"/>
    <cellStyle name="Normal 32 9 2" xfId="3040"/>
    <cellStyle name="Normal 33" xfId="1056"/>
    <cellStyle name="Normal 33 10" xfId="1057"/>
    <cellStyle name="Normal 33 10 2" xfId="3041"/>
    <cellStyle name="Normal 33 11" xfId="1058"/>
    <cellStyle name="Normal 33 11 2" xfId="3042"/>
    <cellStyle name="Normal 33 12" xfId="1059"/>
    <cellStyle name="Normal 33 12 2" xfId="3043"/>
    <cellStyle name="Normal 33 13" xfId="1060"/>
    <cellStyle name="Normal 33 13 2" xfId="3044"/>
    <cellStyle name="Normal 33 14" xfId="1061"/>
    <cellStyle name="Normal 33 14 2" xfId="3045"/>
    <cellStyle name="Normal 33 15" xfId="1062"/>
    <cellStyle name="Normal 33 15 2" xfId="3046"/>
    <cellStyle name="Normal 33 16" xfId="1063"/>
    <cellStyle name="Normal 33 16 2" xfId="3047"/>
    <cellStyle name="Normal 33 17" xfId="1064"/>
    <cellStyle name="Normal 33 17 2" xfId="3048"/>
    <cellStyle name="Normal 33 18" xfId="1065"/>
    <cellStyle name="Normal 33 18 2" xfId="3049"/>
    <cellStyle name="Normal 33 19" xfId="1066"/>
    <cellStyle name="Normal 33 19 2" xfId="3050"/>
    <cellStyle name="Normal 33 2" xfId="1067"/>
    <cellStyle name="Normal 33 2 2" xfId="3051"/>
    <cellStyle name="Normal 33 20" xfId="1068"/>
    <cellStyle name="Normal 33 20 2" xfId="3052"/>
    <cellStyle name="Normal 33 21" xfId="1069"/>
    <cellStyle name="Normal 33 21 2" xfId="3053"/>
    <cellStyle name="Normal 33 22" xfId="1070"/>
    <cellStyle name="Normal 33 22 2" xfId="3054"/>
    <cellStyle name="Normal 33 23" xfId="1071"/>
    <cellStyle name="Normal 33 23 2" xfId="3055"/>
    <cellStyle name="Normal 33 24" xfId="1072"/>
    <cellStyle name="Normal 33 24 2" xfId="3056"/>
    <cellStyle name="Normal 33 25" xfId="1073"/>
    <cellStyle name="Normal 33 25 2" xfId="3057"/>
    <cellStyle name="Normal 33 26" xfId="1074"/>
    <cellStyle name="Normal 33 26 2" xfId="3058"/>
    <cellStyle name="Normal 33 27" xfId="1075"/>
    <cellStyle name="Normal 33 27 2" xfId="3059"/>
    <cellStyle name="Normal 33 28" xfId="1076"/>
    <cellStyle name="Normal 33 28 2" xfId="3060"/>
    <cellStyle name="Normal 33 29" xfId="1077"/>
    <cellStyle name="Normal 33 29 2" xfId="3061"/>
    <cellStyle name="Normal 33 3" xfId="1078"/>
    <cellStyle name="Normal 33 3 2" xfId="3062"/>
    <cellStyle name="Normal 33 30" xfId="1079"/>
    <cellStyle name="Normal 33 30 2" xfId="3063"/>
    <cellStyle name="Normal 33 31" xfId="1080"/>
    <cellStyle name="Normal 33 31 2" xfId="3064"/>
    <cellStyle name="Normal 33 32" xfId="1081"/>
    <cellStyle name="Normal 33 32 2" xfId="3065"/>
    <cellStyle name="Normal 33 33" xfId="1082"/>
    <cellStyle name="Normal 33 33 2" xfId="3066"/>
    <cellStyle name="Normal 33 34" xfId="1083"/>
    <cellStyle name="Normal 33 34 2" xfId="3067"/>
    <cellStyle name="Normal 33 35" xfId="1084"/>
    <cellStyle name="Normal 33 35 2" xfId="3068"/>
    <cellStyle name="Normal 33 36" xfId="1085"/>
    <cellStyle name="Normal 33 36 2" xfId="3069"/>
    <cellStyle name="Normal 33 37" xfId="1610"/>
    <cellStyle name="Normal 33 4" xfId="1086"/>
    <cellStyle name="Normal 33 4 2" xfId="3070"/>
    <cellStyle name="Normal 33 5" xfId="1087"/>
    <cellStyle name="Normal 33 5 2" xfId="3071"/>
    <cellStyle name="Normal 33 6" xfId="1088"/>
    <cellStyle name="Normal 33 6 2" xfId="3072"/>
    <cellStyle name="Normal 33 7" xfId="1089"/>
    <cellStyle name="Normal 33 7 2" xfId="3073"/>
    <cellStyle name="Normal 33 8" xfId="1090"/>
    <cellStyle name="Normal 33 8 2" xfId="3074"/>
    <cellStyle name="Normal 33 9" xfId="1091"/>
    <cellStyle name="Normal 33 9 2" xfId="3075"/>
    <cellStyle name="Normal 34" xfId="1092"/>
    <cellStyle name="Normal 34 10" xfId="1093"/>
    <cellStyle name="Normal 34 10 2" xfId="3076"/>
    <cellStyle name="Normal 34 11" xfId="1094"/>
    <cellStyle name="Normal 34 11 2" xfId="3077"/>
    <cellStyle name="Normal 34 12" xfId="1095"/>
    <cellStyle name="Normal 34 12 2" xfId="3078"/>
    <cellStyle name="Normal 34 13" xfId="3079"/>
    <cellStyle name="Normal 34 2" xfId="1096"/>
    <cellStyle name="Normal 34 2 2" xfId="3080"/>
    <cellStyle name="Normal 34 3" xfId="1097"/>
    <cellStyle name="Normal 34 3 2" xfId="3081"/>
    <cellStyle name="Normal 34 4" xfId="1098"/>
    <cellStyle name="Normal 34 4 2" xfId="3082"/>
    <cellStyle name="Normal 34 5" xfId="1099"/>
    <cellStyle name="Normal 34 5 2" xfId="3083"/>
    <cellStyle name="Normal 34 6" xfId="1100"/>
    <cellStyle name="Normal 34 6 2" xfId="3084"/>
    <cellStyle name="Normal 34 7" xfId="1101"/>
    <cellStyle name="Normal 34 7 2" xfId="3085"/>
    <cellStyle name="Normal 34 8" xfId="1102"/>
    <cellStyle name="Normal 34 8 2" xfId="3086"/>
    <cellStyle name="Normal 34 9" xfId="1103"/>
    <cellStyle name="Normal 34 9 2" xfId="3087"/>
    <cellStyle name="Normal 35" xfId="1104"/>
    <cellStyle name="Normal 35 10" xfId="1105"/>
    <cellStyle name="Normal 35 10 2" xfId="3088"/>
    <cellStyle name="Normal 35 11" xfId="1106"/>
    <cellStyle name="Normal 35 11 2" xfId="3089"/>
    <cellStyle name="Normal 35 12" xfId="1107"/>
    <cellStyle name="Normal 35 12 2" xfId="3090"/>
    <cellStyle name="Normal 35 13" xfId="3091"/>
    <cellStyle name="Normal 35 2" xfId="1108"/>
    <cellStyle name="Normal 35 2 2" xfId="3092"/>
    <cellStyle name="Normal 35 3" xfId="1109"/>
    <cellStyle name="Normal 35 3 2" xfId="3093"/>
    <cellStyle name="Normal 35 4" xfId="1110"/>
    <cellStyle name="Normal 35 4 2" xfId="3094"/>
    <cellStyle name="Normal 35 5" xfId="1111"/>
    <cellStyle name="Normal 35 5 2" xfId="3095"/>
    <cellStyle name="Normal 35 6" xfId="1112"/>
    <cellStyle name="Normal 35 6 2" xfId="3096"/>
    <cellStyle name="Normal 35 7" xfId="1113"/>
    <cellStyle name="Normal 35 7 2" xfId="3097"/>
    <cellStyle name="Normal 35 8" xfId="1114"/>
    <cellStyle name="Normal 35 8 2" xfId="3098"/>
    <cellStyle name="Normal 35 9" xfId="1115"/>
    <cellStyle name="Normal 35 9 2" xfId="3099"/>
    <cellStyle name="Normal 36" xfId="1116"/>
    <cellStyle name="Normal 36 10" xfId="1117"/>
    <cellStyle name="Normal 36 10 2" xfId="3100"/>
    <cellStyle name="Normal 36 11" xfId="1118"/>
    <cellStyle name="Normal 36 11 2" xfId="3101"/>
    <cellStyle name="Normal 36 12" xfId="1119"/>
    <cellStyle name="Normal 36 12 2" xfId="3102"/>
    <cellStyle name="Normal 36 13" xfId="3103"/>
    <cellStyle name="Normal 36 2" xfId="1120"/>
    <cellStyle name="Normal 36 2 2" xfId="3104"/>
    <cellStyle name="Normal 36 3" xfId="1121"/>
    <cellStyle name="Normal 36 3 2" xfId="3105"/>
    <cellStyle name="Normal 36 4" xfId="1122"/>
    <cellStyle name="Normal 36 4 2" xfId="3106"/>
    <cellStyle name="Normal 36 5" xfId="1123"/>
    <cellStyle name="Normal 36 5 2" xfId="3107"/>
    <cellStyle name="Normal 36 6" xfId="1124"/>
    <cellStyle name="Normal 36 6 2" xfId="3108"/>
    <cellStyle name="Normal 36 7" xfId="1125"/>
    <cellStyle name="Normal 36 7 2" xfId="3109"/>
    <cellStyle name="Normal 36 8" xfId="1126"/>
    <cellStyle name="Normal 36 8 2" xfId="3110"/>
    <cellStyle name="Normal 36 9" xfId="1127"/>
    <cellStyle name="Normal 36 9 2" xfId="3111"/>
    <cellStyle name="Normal 37" xfId="1128"/>
    <cellStyle name="Normal 37 10" xfId="1129"/>
    <cellStyle name="Normal 37 10 2" xfId="3112"/>
    <cellStyle name="Normal 37 11" xfId="1130"/>
    <cellStyle name="Normal 37 11 2" xfId="3113"/>
    <cellStyle name="Normal 37 12" xfId="1131"/>
    <cellStyle name="Normal 37 12 2" xfId="3114"/>
    <cellStyle name="Normal 37 13" xfId="3115"/>
    <cellStyle name="Normal 37 2" xfId="1132"/>
    <cellStyle name="Normal 37 2 2" xfId="3116"/>
    <cellStyle name="Normal 37 3" xfId="1133"/>
    <cellStyle name="Normal 37 3 2" xfId="3117"/>
    <cellStyle name="Normal 37 4" xfId="1134"/>
    <cellStyle name="Normal 37 4 2" xfId="3118"/>
    <cellStyle name="Normal 37 5" xfId="1135"/>
    <cellStyle name="Normal 37 5 2" xfId="3119"/>
    <cellStyle name="Normal 37 6" xfId="1136"/>
    <cellStyle name="Normal 37 6 2" xfId="3120"/>
    <cellStyle name="Normal 37 7" xfId="1137"/>
    <cellStyle name="Normal 37 7 2" xfId="3121"/>
    <cellStyle name="Normal 37 8" xfId="1138"/>
    <cellStyle name="Normal 37 8 2" xfId="3122"/>
    <cellStyle name="Normal 37 9" xfId="1139"/>
    <cellStyle name="Normal 37 9 2" xfId="3123"/>
    <cellStyle name="Normal 38" xfId="1140"/>
    <cellStyle name="Normal 38 10" xfId="1141"/>
    <cellStyle name="Normal 38 10 2" xfId="3124"/>
    <cellStyle name="Normal 38 11" xfId="1142"/>
    <cellStyle name="Normal 38 11 2" xfId="3125"/>
    <cellStyle name="Normal 38 12" xfId="1143"/>
    <cellStyle name="Normal 38 12 2" xfId="3126"/>
    <cellStyle name="Normal 38 13" xfId="3127"/>
    <cellStyle name="Normal 38 2" xfId="1144"/>
    <cellStyle name="Normal 38 2 2" xfId="3128"/>
    <cellStyle name="Normal 38 3" xfId="1145"/>
    <cellStyle name="Normal 38 3 2" xfId="3129"/>
    <cellStyle name="Normal 38 4" xfId="1146"/>
    <cellStyle name="Normal 38 4 2" xfId="3130"/>
    <cellStyle name="Normal 38 5" xfId="1147"/>
    <cellStyle name="Normal 38 5 2" xfId="3131"/>
    <cellStyle name="Normal 38 6" xfId="1148"/>
    <cellStyle name="Normal 38 6 2" xfId="3132"/>
    <cellStyle name="Normal 38 7" xfId="1149"/>
    <cellStyle name="Normal 38 7 2" xfId="3133"/>
    <cellStyle name="Normal 38 8" xfId="1150"/>
    <cellStyle name="Normal 38 8 2" xfId="3134"/>
    <cellStyle name="Normal 38 9" xfId="1151"/>
    <cellStyle name="Normal 38 9 2" xfId="3135"/>
    <cellStyle name="Normal 39" xfId="1152"/>
    <cellStyle name="Normal 39 10" xfId="1153"/>
    <cellStyle name="Normal 39 10 2" xfId="3136"/>
    <cellStyle name="Normal 39 11" xfId="1154"/>
    <cellStyle name="Normal 39 11 2" xfId="3137"/>
    <cellStyle name="Normal 39 12" xfId="1155"/>
    <cellStyle name="Normal 39 12 2" xfId="3138"/>
    <cellStyle name="Normal 39 13" xfId="3139"/>
    <cellStyle name="Normal 39 2" xfId="1156"/>
    <cellStyle name="Normal 39 2 2" xfId="3140"/>
    <cellStyle name="Normal 39 3" xfId="1157"/>
    <cellStyle name="Normal 39 3 2" xfId="3141"/>
    <cellStyle name="Normal 39 4" xfId="1158"/>
    <cellStyle name="Normal 39 4 2" xfId="3142"/>
    <cellStyle name="Normal 39 5" xfId="1159"/>
    <cellStyle name="Normal 39 5 2" xfId="3143"/>
    <cellStyle name="Normal 39 6" xfId="1160"/>
    <cellStyle name="Normal 39 6 2" xfId="3144"/>
    <cellStyle name="Normal 39 7" xfId="1161"/>
    <cellStyle name="Normal 39 7 2" xfId="3145"/>
    <cellStyle name="Normal 39 8" xfId="1162"/>
    <cellStyle name="Normal 39 8 2" xfId="3146"/>
    <cellStyle name="Normal 39 9" xfId="1163"/>
    <cellStyle name="Normal 39 9 2" xfId="3147"/>
    <cellStyle name="Normal 4" xfId="1164"/>
    <cellStyle name="Normal 4 10" xfId="1165"/>
    <cellStyle name="Normal 4 10 2" xfId="3148"/>
    <cellStyle name="Normal 4 11" xfId="1166"/>
    <cellStyle name="Normal 4 11 2" xfId="3149"/>
    <cellStyle name="Normal 4 12" xfId="1167"/>
    <cellStyle name="Normal 4 12 2" xfId="3150"/>
    <cellStyle name="Normal 4 13" xfId="1168"/>
    <cellStyle name="Normal 4 13 2" xfId="3151"/>
    <cellStyle name="Normal 4 14" xfId="1169"/>
    <cellStyle name="Normal 4 14 2" xfId="3152"/>
    <cellStyle name="Normal 4 15" xfId="1170"/>
    <cellStyle name="Normal 4 15 2" xfId="3153"/>
    <cellStyle name="Normal 4 16" xfId="1171"/>
    <cellStyle name="Normal 4 16 2" xfId="3154"/>
    <cellStyle name="Normal 4 17" xfId="1172"/>
    <cellStyle name="Normal 4 17 2" xfId="3155"/>
    <cellStyle name="Normal 4 18" xfId="1173"/>
    <cellStyle name="Normal 4 18 2" xfId="3156"/>
    <cellStyle name="Normal 4 19" xfId="1174"/>
    <cellStyle name="Normal 4 19 2" xfId="3157"/>
    <cellStyle name="Normal 4 2" xfId="1175"/>
    <cellStyle name="Normal 4 2 10" xfId="3158"/>
    <cellStyle name="Normal 4 2 2" xfId="3159"/>
    <cellStyle name="Normal 4 2 2 10" xfId="3160"/>
    <cellStyle name="Normal 4 2 2 2" xfId="3161"/>
    <cellStyle name="Normal 4 2 2 2 2" xfId="3162"/>
    <cellStyle name="Normal 4 2 2 2 3" xfId="3163"/>
    <cellStyle name="Normal 4 2 2 2 4" xfId="3164"/>
    <cellStyle name="Normal 4 2 2 2 5" xfId="3165"/>
    <cellStyle name="Normal 4 2 2 2 6" xfId="3166"/>
    <cellStyle name="Normal 4 2 2 2 7" xfId="3167"/>
    <cellStyle name="Normal 4 2 2 3" xfId="3168"/>
    <cellStyle name="Normal 4 2 2 4" xfId="3169"/>
    <cellStyle name="Normal 4 2 2 5" xfId="3170"/>
    <cellStyle name="Normal 4 2 2 6" xfId="3171"/>
    <cellStyle name="Normal 4 2 2 7" xfId="3172"/>
    <cellStyle name="Normal 4 2 2 8" xfId="3173"/>
    <cellStyle name="Normal 4 2 2 9" xfId="3174"/>
    <cellStyle name="Normal 4 2 2_table 12  13 nov 2013 (2)" xfId="3175"/>
    <cellStyle name="Normal 4 2 3" xfId="3176"/>
    <cellStyle name="Normal 4 2 4" xfId="3177"/>
    <cellStyle name="Normal 4 2 5" xfId="3178"/>
    <cellStyle name="Normal 4 2 6" xfId="3179"/>
    <cellStyle name="Normal 4 2 7" xfId="3180"/>
    <cellStyle name="Normal 4 2 8" xfId="3181"/>
    <cellStyle name="Normal 4 2 9" xfId="3182"/>
    <cellStyle name="Normal 4 2_JADUAL 14 16 (2) (2)" xfId="3183"/>
    <cellStyle name="Normal 4 20" xfId="1176"/>
    <cellStyle name="Normal 4 20 2" xfId="3184"/>
    <cellStyle name="Normal 4 21" xfId="1177"/>
    <cellStyle name="Normal 4 21 2" xfId="3185"/>
    <cellStyle name="Normal 4 22" xfId="1178"/>
    <cellStyle name="Normal 4 22 2" xfId="3186"/>
    <cellStyle name="Normal 4 23" xfId="1179"/>
    <cellStyle name="Normal 4 23 2" xfId="3187"/>
    <cellStyle name="Normal 4 24" xfId="1180"/>
    <cellStyle name="Normal 4 24 2" xfId="3188"/>
    <cellStyle name="Normal 4 25" xfId="1181"/>
    <cellStyle name="Normal 4 25 2" xfId="3189"/>
    <cellStyle name="Normal 4 26" xfId="1182"/>
    <cellStyle name="Normal 4 26 2" xfId="3190"/>
    <cellStyle name="Normal 4 27" xfId="1183"/>
    <cellStyle name="Normal 4 27 2" xfId="3191"/>
    <cellStyle name="Normal 4 28" xfId="1184"/>
    <cellStyle name="Normal 4 28 2" xfId="3192"/>
    <cellStyle name="Normal 4 29" xfId="1185"/>
    <cellStyle name="Normal 4 29 2" xfId="3193"/>
    <cellStyle name="Normal 4 3" xfId="1186"/>
    <cellStyle name="Normal 4 3 2" xfId="3194"/>
    <cellStyle name="Normal 4 3 3" xfId="3195"/>
    <cellStyle name="Normal 4 30" xfId="1187"/>
    <cellStyle name="Normal 4 30 2" xfId="3196"/>
    <cellStyle name="Normal 4 31" xfId="1188"/>
    <cellStyle name="Normal 4 31 2" xfId="3197"/>
    <cellStyle name="Normal 4 32" xfId="1189"/>
    <cellStyle name="Normal 4 32 2" xfId="3198"/>
    <cellStyle name="Normal 4 33" xfId="3199"/>
    <cellStyle name="Normal 4 34" xfId="3719"/>
    <cellStyle name="Normal 4 4" xfId="1190"/>
    <cellStyle name="Normal 4 4 2" xfId="3200"/>
    <cellStyle name="Normal 4 4 3" xfId="3201"/>
    <cellStyle name="Normal 4 5" xfId="1191"/>
    <cellStyle name="Normal 4 5 2" xfId="3202"/>
    <cellStyle name="Normal 4 5 3" xfId="3203"/>
    <cellStyle name="Normal 4 6" xfId="1192"/>
    <cellStyle name="Normal 4 6 2" xfId="3204"/>
    <cellStyle name="Normal 4 6 3" xfId="3205"/>
    <cellStyle name="Normal 4 7" xfId="1193"/>
    <cellStyle name="Normal 4 7 2" xfId="3206"/>
    <cellStyle name="Normal 4 7 3" xfId="3207"/>
    <cellStyle name="Normal 4 8" xfId="1194"/>
    <cellStyle name="Normal 4 8 2" xfId="3208"/>
    <cellStyle name="Normal 4 8 3" xfId="3209"/>
    <cellStyle name="Normal 4 9" xfId="1195"/>
    <cellStyle name="Normal 4 9 2" xfId="3210"/>
    <cellStyle name="Normal 4_JAD 12  13" xfId="3211"/>
    <cellStyle name="Normal 40" xfId="1196"/>
    <cellStyle name="Normal 40 10" xfId="1197"/>
    <cellStyle name="Normal 40 10 2" xfId="3212"/>
    <cellStyle name="Normal 40 11" xfId="1198"/>
    <cellStyle name="Normal 40 11 2" xfId="3213"/>
    <cellStyle name="Normal 40 12" xfId="1199"/>
    <cellStyle name="Normal 40 12 2" xfId="3214"/>
    <cellStyle name="Normal 40 13" xfId="3215"/>
    <cellStyle name="Normal 40 2" xfId="1200"/>
    <cellStyle name="Normal 40 2 2" xfId="3216"/>
    <cellStyle name="Normal 40 3" xfId="1201"/>
    <cellStyle name="Normal 40 3 2" xfId="3217"/>
    <cellStyle name="Normal 40 4" xfId="1202"/>
    <cellStyle name="Normal 40 4 2" xfId="3218"/>
    <cellStyle name="Normal 40 5" xfId="1203"/>
    <cellStyle name="Normal 40 5 2" xfId="3219"/>
    <cellStyle name="Normal 40 6" xfId="1204"/>
    <cellStyle name="Normal 40 6 2" xfId="3220"/>
    <cellStyle name="Normal 40 7" xfId="1205"/>
    <cellStyle name="Normal 40 7 2" xfId="3221"/>
    <cellStyle name="Normal 40 8" xfId="1206"/>
    <cellStyle name="Normal 40 8 2" xfId="3222"/>
    <cellStyle name="Normal 40 9" xfId="1207"/>
    <cellStyle name="Normal 40 9 2" xfId="3223"/>
    <cellStyle name="Normal 41" xfId="1208"/>
    <cellStyle name="Normal 41 10" xfId="1209"/>
    <cellStyle name="Normal 41 10 2" xfId="3224"/>
    <cellStyle name="Normal 41 11" xfId="1210"/>
    <cellStyle name="Normal 41 11 2" xfId="3225"/>
    <cellStyle name="Normal 41 12" xfId="1211"/>
    <cellStyle name="Normal 41 12 2" xfId="3226"/>
    <cellStyle name="Normal 41 13" xfId="3227"/>
    <cellStyle name="Normal 41 2" xfId="1212"/>
    <cellStyle name="Normal 41 2 2" xfId="3228"/>
    <cellStyle name="Normal 41 3" xfId="1213"/>
    <cellStyle name="Normal 41 3 2" xfId="3229"/>
    <cellStyle name="Normal 41 4" xfId="1214"/>
    <cellStyle name="Normal 41 4 2" xfId="3230"/>
    <cellStyle name="Normal 41 5" xfId="1215"/>
    <cellStyle name="Normal 41 5 2" xfId="3231"/>
    <cellStyle name="Normal 41 6" xfId="1216"/>
    <cellStyle name="Normal 41 6 2" xfId="3232"/>
    <cellStyle name="Normal 41 7" xfId="1217"/>
    <cellStyle name="Normal 41 7 2" xfId="3233"/>
    <cellStyle name="Normal 41 8" xfId="1218"/>
    <cellStyle name="Normal 41 8 2" xfId="3234"/>
    <cellStyle name="Normal 41 9" xfId="1219"/>
    <cellStyle name="Normal 41 9 2" xfId="3235"/>
    <cellStyle name="Normal 42" xfId="1220"/>
    <cellStyle name="Normal 42 10" xfId="1221"/>
    <cellStyle name="Normal 42 10 2" xfId="3236"/>
    <cellStyle name="Normal 42 11" xfId="1222"/>
    <cellStyle name="Normal 42 11 2" xfId="3237"/>
    <cellStyle name="Normal 42 12" xfId="1223"/>
    <cellStyle name="Normal 42 12 2" xfId="3238"/>
    <cellStyle name="Normal 42 13" xfId="3239"/>
    <cellStyle name="Normal 42 2" xfId="1224"/>
    <cellStyle name="Normal 42 2 2" xfId="3240"/>
    <cellStyle name="Normal 42 3" xfId="1225"/>
    <cellStyle name="Normal 42 3 2" xfId="3241"/>
    <cellStyle name="Normal 42 4" xfId="1226"/>
    <cellStyle name="Normal 42 4 2" xfId="3242"/>
    <cellStyle name="Normal 42 5" xfId="1227"/>
    <cellStyle name="Normal 42 5 2" xfId="3243"/>
    <cellStyle name="Normal 42 6" xfId="1228"/>
    <cellStyle name="Normal 42 6 2" xfId="3244"/>
    <cellStyle name="Normal 42 7" xfId="1229"/>
    <cellStyle name="Normal 42 7 2" xfId="3245"/>
    <cellStyle name="Normal 42 8" xfId="1230"/>
    <cellStyle name="Normal 42 8 2" xfId="3246"/>
    <cellStyle name="Normal 42 9" xfId="1231"/>
    <cellStyle name="Normal 42 9 2" xfId="3247"/>
    <cellStyle name="Normal 43" xfId="1232"/>
    <cellStyle name="Normal 43 10" xfId="1233"/>
    <cellStyle name="Normal 43 10 2" xfId="3248"/>
    <cellStyle name="Normal 43 11" xfId="1234"/>
    <cellStyle name="Normal 43 11 2" xfId="3249"/>
    <cellStyle name="Normal 43 12" xfId="1235"/>
    <cellStyle name="Normal 43 12 2" xfId="3250"/>
    <cellStyle name="Normal 43 13" xfId="3251"/>
    <cellStyle name="Normal 43 2" xfId="1236"/>
    <cellStyle name="Normal 43 2 2" xfId="3252"/>
    <cellStyle name="Normal 43 3" xfId="1237"/>
    <cellStyle name="Normal 43 3 2" xfId="3253"/>
    <cellStyle name="Normal 43 4" xfId="1238"/>
    <cellStyle name="Normal 43 4 2" xfId="3254"/>
    <cellStyle name="Normal 43 5" xfId="1239"/>
    <cellStyle name="Normal 43 5 2" xfId="3255"/>
    <cellStyle name="Normal 43 6" xfId="1240"/>
    <cellStyle name="Normal 43 6 2" xfId="3256"/>
    <cellStyle name="Normal 43 7" xfId="1241"/>
    <cellStyle name="Normal 43 7 2" xfId="3257"/>
    <cellStyle name="Normal 43 8" xfId="1242"/>
    <cellStyle name="Normal 43 8 2" xfId="3258"/>
    <cellStyle name="Normal 43 9" xfId="1243"/>
    <cellStyle name="Normal 43 9 2" xfId="3259"/>
    <cellStyle name="Normal 44" xfId="1244"/>
    <cellStyle name="Normal 44 10" xfId="1245"/>
    <cellStyle name="Normal 44 10 2" xfId="3260"/>
    <cellStyle name="Normal 44 11" xfId="1246"/>
    <cellStyle name="Normal 44 11 2" xfId="3261"/>
    <cellStyle name="Normal 44 12" xfId="1247"/>
    <cellStyle name="Normal 44 12 2" xfId="3262"/>
    <cellStyle name="Normal 44 13" xfId="3263"/>
    <cellStyle name="Normal 44 2" xfId="1248"/>
    <cellStyle name="Normal 44 2 2" xfId="3264"/>
    <cellStyle name="Normal 44 3" xfId="1249"/>
    <cellStyle name="Normal 44 3 2" xfId="3265"/>
    <cellStyle name="Normal 44 4" xfId="1250"/>
    <cellStyle name="Normal 44 4 2" xfId="3266"/>
    <cellStyle name="Normal 44 5" xfId="1251"/>
    <cellStyle name="Normal 44 5 2" xfId="3267"/>
    <cellStyle name="Normal 44 6" xfId="1252"/>
    <cellStyle name="Normal 44 6 2" xfId="3268"/>
    <cellStyle name="Normal 44 7" xfId="1253"/>
    <cellStyle name="Normal 44 7 2" xfId="3269"/>
    <cellStyle name="Normal 44 8" xfId="1254"/>
    <cellStyle name="Normal 44 8 2" xfId="3270"/>
    <cellStyle name="Normal 44 9" xfId="1255"/>
    <cellStyle name="Normal 44 9 2" xfId="3271"/>
    <cellStyle name="Normal 45" xfId="1256"/>
    <cellStyle name="Normal 45 10" xfId="1257"/>
    <cellStyle name="Normal 45 10 2" xfId="3272"/>
    <cellStyle name="Normal 45 11" xfId="1258"/>
    <cellStyle name="Normal 45 11 2" xfId="3273"/>
    <cellStyle name="Normal 45 12" xfId="1259"/>
    <cellStyle name="Normal 45 12 2" xfId="3274"/>
    <cellStyle name="Normal 45 13" xfId="3275"/>
    <cellStyle name="Normal 45 2" xfId="1260"/>
    <cellStyle name="Normal 45 2 2" xfId="3276"/>
    <cellStyle name="Normal 45 3" xfId="1261"/>
    <cellStyle name="Normal 45 3 2" xfId="3277"/>
    <cellStyle name="Normal 45 4" xfId="1262"/>
    <cellStyle name="Normal 45 4 2" xfId="3278"/>
    <cellStyle name="Normal 45 5" xfId="1263"/>
    <cellStyle name="Normal 45 5 2" xfId="3279"/>
    <cellStyle name="Normal 45 6" xfId="1264"/>
    <cellStyle name="Normal 45 6 2" xfId="3280"/>
    <cellStyle name="Normal 45 7" xfId="1265"/>
    <cellStyle name="Normal 45 7 2" xfId="3281"/>
    <cellStyle name="Normal 45 8" xfId="1266"/>
    <cellStyle name="Normal 45 8 2" xfId="3282"/>
    <cellStyle name="Normal 45 9" xfId="1267"/>
    <cellStyle name="Normal 45 9 2" xfId="3283"/>
    <cellStyle name="Normal 46" xfId="1268"/>
    <cellStyle name="Normal 46 10" xfId="1269"/>
    <cellStyle name="Normal 46 10 2" xfId="3284"/>
    <cellStyle name="Normal 46 11" xfId="1270"/>
    <cellStyle name="Normal 46 11 2" xfId="3285"/>
    <cellStyle name="Normal 46 12" xfId="1271"/>
    <cellStyle name="Normal 46 12 2" xfId="3286"/>
    <cellStyle name="Normal 46 13" xfId="3287"/>
    <cellStyle name="Normal 46 2" xfId="1272"/>
    <cellStyle name="Normal 46 2 2" xfId="3288"/>
    <cellStyle name="Normal 46 3" xfId="1273"/>
    <cellStyle name="Normal 46 3 2" xfId="3289"/>
    <cellStyle name="Normal 46 4" xfId="1274"/>
    <cellStyle name="Normal 46 4 2" xfId="3290"/>
    <cellStyle name="Normal 46 5" xfId="1275"/>
    <cellStyle name="Normal 46 5 2" xfId="3291"/>
    <cellStyle name="Normal 46 6" xfId="1276"/>
    <cellStyle name="Normal 46 6 2" xfId="3292"/>
    <cellStyle name="Normal 46 7" xfId="1277"/>
    <cellStyle name="Normal 46 7 2" xfId="3293"/>
    <cellStyle name="Normal 46 8" xfId="1278"/>
    <cellStyle name="Normal 46 8 2" xfId="3294"/>
    <cellStyle name="Normal 46 9" xfId="1279"/>
    <cellStyle name="Normal 46 9 2" xfId="3295"/>
    <cellStyle name="Normal 47" xfId="1280"/>
    <cellStyle name="Normal 47 10" xfId="1281"/>
    <cellStyle name="Normal 47 10 2" xfId="3296"/>
    <cellStyle name="Normal 47 11" xfId="1282"/>
    <cellStyle name="Normal 47 11 2" xfId="3297"/>
    <cellStyle name="Normal 47 12" xfId="1283"/>
    <cellStyle name="Normal 47 12 2" xfId="3298"/>
    <cellStyle name="Normal 47 13" xfId="3299"/>
    <cellStyle name="Normal 47 2" xfId="1284"/>
    <cellStyle name="Normal 47 2 2" xfId="3300"/>
    <cellStyle name="Normal 47 3" xfId="1285"/>
    <cellStyle name="Normal 47 3 2" xfId="3301"/>
    <cellStyle name="Normal 47 4" xfId="1286"/>
    <cellStyle name="Normal 47 4 2" xfId="3302"/>
    <cellStyle name="Normal 47 5" xfId="1287"/>
    <cellStyle name="Normal 47 5 2" xfId="3303"/>
    <cellStyle name="Normal 47 6" xfId="1288"/>
    <cellStyle name="Normal 47 6 2" xfId="3304"/>
    <cellStyle name="Normal 47 7" xfId="1289"/>
    <cellStyle name="Normal 47 7 2" xfId="3305"/>
    <cellStyle name="Normal 47 8" xfId="1290"/>
    <cellStyle name="Normal 47 8 2" xfId="3306"/>
    <cellStyle name="Normal 47 9" xfId="1291"/>
    <cellStyle name="Normal 47 9 2" xfId="3307"/>
    <cellStyle name="Normal 48" xfId="1292"/>
    <cellStyle name="Normal 48 10" xfId="1293"/>
    <cellStyle name="Normal 48 10 2" xfId="3308"/>
    <cellStyle name="Normal 48 11" xfId="1294"/>
    <cellStyle name="Normal 48 11 2" xfId="3309"/>
    <cellStyle name="Normal 48 12" xfId="1295"/>
    <cellStyle name="Normal 48 12 2" xfId="3310"/>
    <cellStyle name="Normal 48 13" xfId="3311"/>
    <cellStyle name="Normal 48 2" xfId="1296"/>
    <cellStyle name="Normal 48 2 2" xfId="3312"/>
    <cellStyle name="Normal 48 3" xfId="1297"/>
    <cellStyle name="Normal 48 3 2" xfId="3313"/>
    <cellStyle name="Normal 48 4" xfId="1298"/>
    <cellStyle name="Normal 48 4 2" xfId="3314"/>
    <cellStyle name="Normal 48 5" xfId="1299"/>
    <cellStyle name="Normal 48 5 2" xfId="3315"/>
    <cellStyle name="Normal 48 6" xfId="1300"/>
    <cellStyle name="Normal 48 6 2" xfId="3316"/>
    <cellStyle name="Normal 48 7" xfId="1301"/>
    <cellStyle name="Normal 48 7 2" xfId="3317"/>
    <cellStyle name="Normal 48 8" xfId="1302"/>
    <cellStyle name="Normal 48 8 2" xfId="3318"/>
    <cellStyle name="Normal 48 9" xfId="1303"/>
    <cellStyle name="Normal 48 9 2" xfId="3319"/>
    <cellStyle name="Normal 49" xfId="1304"/>
    <cellStyle name="Normal 49 10" xfId="1305"/>
    <cellStyle name="Normal 49 10 2" xfId="3320"/>
    <cellStyle name="Normal 49 11" xfId="1306"/>
    <cellStyle name="Normal 49 11 2" xfId="3321"/>
    <cellStyle name="Normal 49 12" xfId="1307"/>
    <cellStyle name="Normal 49 12 2" xfId="3322"/>
    <cellStyle name="Normal 49 13" xfId="3323"/>
    <cellStyle name="Normal 49 2" xfId="1308"/>
    <cellStyle name="Normal 49 2 2" xfId="3324"/>
    <cellStyle name="Normal 49 3" xfId="1309"/>
    <cellStyle name="Normal 49 3 2" xfId="3325"/>
    <cellStyle name="Normal 49 4" xfId="1310"/>
    <cellStyle name="Normal 49 4 2" xfId="3326"/>
    <cellStyle name="Normal 49 5" xfId="1311"/>
    <cellStyle name="Normal 49 5 2" xfId="3327"/>
    <cellStyle name="Normal 49 6" xfId="1312"/>
    <cellStyle name="Normal 49 6 2" xfId="3328"/>
    <cellStyle name="Normal 49 7" xfId="1313"/>
    <cellStyle name="Normal 49 7 2" xfId="3329"/>
    <cellStyle name="Normal 49 8" xfId="1314"/>
    <cellStyle name="Normal 49 8 2" xfId="3330"/>
    <cellStyle name="Normal 49 9" xfId="1315"/>
    <cellStyle name="Normal 49 9 2" xfId="3331"/>
    <cellStyle name="Normal 5" xfId="1602"/>
    <cellStyle name="Normal 5 10" xfId="1316"/>
    <cellStyle name="Normal 5 10 2" xfId="3332"/>
    <cellStyle name="Normal 5 11" xfId="1317"/>
    <cellStyle name="Normal 5 11 2" xfId="3333"/>
    <cellStyle name="Normal 5 12" xfId="1318"/>
    <cellStyle name="Normal 5 12 2" xfId="3334"/>
    <cellStyle name="Normal 5 13" xfId="1319"/>
    <cellStyle name="Normal 5 13 2" xfId="3335"/>
    <cellStyle name="Normal 5 14" xfId="1320"/>
    <cellStyle name="Normal 5 14 2" xfId="3336"/>
    <cellStyle name="Normal 5 15" xfId="1321"/>
    <cellStyle name="Normal 5 15 2" xfId="3337"/>
    <cellStyle name="Normal 5 16" xfId="1322"/>
    <cellStyle name="Normal 5 16 2" xfId="3338"/>
    <cellStyle name="Normal 5 17" xfId="1323"/>
    <cellStyle name="Normal 5 17 2" xfId="3339"/>
    <cellStyle name="Normal 5 18" xfId="1324"/>
    <cellStyle name="Normal 5 18 2" xfId="3340"/>
    <cellStyle name="Normal 5 19" xfId="1325"/>
    <cellStyle name="Normal 5 19 2" xfId="3341"/>
    <cellStyle name="Normal 5 2" xfId="1326"/>
    <cellStyle name="Normal 5 2 10" xfId="3342"/>
    <cellStyle name="Normal 5 2 11" xfId="3343"/>
    <cellStyle name="Normal 5 2 12" xfId="3344"/>
    <cellStyle name="Normal 5 2 2" xfId="3345"/>
    <cellStyle name="Normal 5 2 2 2" xfId="3346"/>
    <cellStyle name="Normal 5 2 2 3" xfId="3347"/>
    <cellStyle name="Normal 5 2 2 4" xfId="3348"/>
    <cellStyle name="Normal 5 2 2 5" xfId="3349"/>
    <cellStyle name="Normal 5 2 2 6" xfId="3350"/>
    <cellStyle name="Normal 5 2 2 7" xfId="3351"/>
    <cellStyle name="Normal 5 2 3" xfId="3352"/>
    <cellStyle name="Normal 5 2 4" xfId="3353"/>
    <cellStyle name="Normal 5 2 5" xfId="3354"/>
    <cellStyle name="Normal 5 2 6" xfId="3355"/>
    <cellStyle name="Normal 5 2 7" xfId="3356"/>
    <cellStyle name="Normal 5 2 8" xfId="3357"/>
    <cellStyle name="Normal 5 2 9" xfId="3358"/>
    <cellStyle name="Normal 5 2_table 12  13 nov 2013 (2)" xfId="3359"/>
    <cellStyle name="Normal 5 20" xfId="1327"/>
    <cellStyle name="Normal 5 20 2" xfId="3360"/>
    <cellStyle name="Normal 5 21" xfId="1328"/>
    <cellStyle name="Normal 5 21 2" xfId="3361"/>
    <cellStyle name="Normal 5 22" xfId="1329"/>
    <cellStyle name="Normal 5 22 2" xfId="3362"/>
    <cellStyle name="Normal 5 23" xfId="1330"/>
    <cellStyle name="Normal 5 23 2" xfId="3363"/>
    <cellStyle name="Normal 5 24" xfId="1331"/>
    <cellStyle name="Normal 5 24 2" xfId="3364"/>
    <cellStyle name="Normal 5 25" xfId="1332"/>
    <cellStyle name="Normal 5 25 2" xfId="3365"/>
    <cellStyle name="Normal 5 26" xfId="1333"/>
    <cellStyle name="Normal 5 26 2" xfId="3366"/>
    <cellStyle name="Normal 5 27" xfId="1334"/>
    <cellStyle name="Normal 5 27 2" xfId="3367"/>
    <cellStyle name="Normal 5 28" xfId="1335"/>
    <cellStyle name="Normal 5 28 2" xfId="3368"/>
    <cellStyle name="Normal 5 29" xfId="1336"/>
    <cellStyle name="Normal 5 29 2" xfId="3369"/>
    <cellStyle name="Normal 5 3" xfId="1337"/>
    <cellStyle name="Normal 5 3 2" xfId="3370"/>
    <cellStyle name="Normal 5 3 3" xfId="3371"/>
    <cellStyle name="Normal 5 30" xfId="1338"/>
    <cellStyle name="Normal 5 30 2" xfId="3372"/>
    <cellStyle name="Normal 5 31" xfId="1339"/>
    <cellStyle name="Normal 5 31 2" xfId="3373"/>
    <cellStyle name="Normal 5 32" xfId="1340"/>
    <cellStyle name="Normal 5 32 2" xfId="3374"/>
    <cellStyle name="Normal 5 33" xfId="3375"/>
    <cellStyle name="Normal 5 4" xfId="1341"/>
    <cellStyle name="Normal 5 4 2" xfId="3376"/>
    <cellStyle name="Normal 5 4 3" xfId="3377"/>
    <cellStyle name="Normal 5 5" xfId="1342"/>
    <cellStyle name="Normal 5 5 2" xfId="3378"/>
    <cellStyle name="Normal 5 5 3" xfId="3379"/>
    <cellStyle name="Normal 5 6" xfId="1343"/>
    <cellStyle name="Normal 5 6 2" xfId="3380"/>
    <cellStyle name="Normal 5 6 3" xfId="3381"/>
    <cellStyle name="Normal 5 7" xfId="1344"/>
    <cellStyle name="Normal 5 7 2" xfId="3382"/>
    <cellStyle name="Normal 5 7 3" xfId="3383"/>
    <cellStyle name="Normal 5 8" xfId="1345"/>
    <cellStyle name="Normal 5 8 2" xfId="3384"/>
    <cellStyle name="Normal 5 8 3" xfId="3385"/>
    <cellStyle name="Normal 5 9" xfId="1346"/>
    <cellStyle name="Normal 5 9 2" xfId="3386"/>
    <cellStyle name="Normal 5_JADUAL 15  17" xfId="3387"/>
    <cellStyle name="Normal 50" xfId="1347"/>
    <cellStyle name="Normal 50 10" xfId="1348"/>
    <cellStyle name="Normal 50 10 2" xfId="3388"/>
    <cellStyle name="Normal 50 11" xfId="1349"/>
    <cellStyle name="Normal 50 11 2" xfId="3389"/>
    <cellStyle name="Normal 50 12" xfId="1350"/>
    <cellStyle name="Normal 50 12 2" xfId="3390"/>
    <cellStyle name="Normal 50 13" xfId="3391"/>
    <cellStyle name="Normal 50 2" xfId="1351"/>
    <cellStyle name="Normal 50 2 2" xfId="3392"/>
    <cellStyle name="Normal 50 3" xfId="1352"/>
    <cellStyle name="Normal 50 3 2" xfId="3393"/>
    <cellStyle name="Normal 50 4" xfId="1353"/>
    <cellStyle name="Normal 50 4 2" xfId="3394"/>
    <cellStyle name="Normal 50 5" xfId="1354"/>
    <cellStyle name="Normal 50 5 2" xfId="3395"/>
    <cellStyle name="Normal 50 6" xfId="1355"/>
    <cellStyle name="Normal 50 6 2" xfId="3396"/>
    <cellStyle name="Normal 50 7" xfId="1356"/>
    <cellStyle name="Normal 50 7 2" xfId="3397"/>
    <cellStyle name="Normal 50 8" xfId="1357"/>
    <cellStyle name="Normal 50 8 2" xfId="3398"/>
    <cellStyle name="Normal 50 9" xfId="1358"/>
    <cellStyle name="Normal 50 9 2" xfId="3399"/>
    <cellStyle name="Normal 51" xfId="1359"/>
    <cellStyle name="Normal 51 10" xfId="1360"/>
    <cellStyle name="Normal 51 10 2" xfId="3400"/>
    <cellStyle name="Normal 51 11" xfId="1361"/>
    <cellStyle name="Normal 51 11 2" xfId="3401"/>
    <cellStyle name="Normal 51 12" xfId="1362"/>
    <cellStyle name="Normal 51 12 2" xfId="3402"/>
    <cellStyle name="Normal 51 13" xfId="3403"/>
    <cellStyle name="Normal 51 2" xfId="1363"/>
    <cellStyle name="Normal 51 2 2" xfId="3404"/>
    <cellStyle name="Normal 51 3" xfId="1364"/>
    <cellStyle name="Normal 51 3 2" xfId="3405"/>
    <cellStyle name="Normal 51 4" xfId="1365"/>
    <cellStyle name="Normal 51 4 2" xfId="3406"/>
    <cellStyle name="Normal 51 5" xfId="1366"/>
    <cellStyle name="Normal 51 5 2" xfId="3407"/>
    <cellStyle name="Normal 51 6" xfId="1367"/>
    <cellStyle name="Normal 51 6 2" xfId="3408"/>
    <cellStyle name="Normal 51 7" xfId="1368"/>
    <cellStyle name="Normal 51 7 2" xfId="3409"/>
    <cellStyle name="Normal 51 8" xfId="1369"/>
    <cellStyle name="Normal 51 8 2" xfId="3410"/>
    <cellStyle name="Normal 51 9" xfId="1370"/>
    <cellStyle name="Normal 51 9 2" xfId="3411"/>
    <cellStyle name="Normal 52" xfId="1371"/>
    <cellStyle name="Normal 52 10" xfId="1372"/>
    <cellStyle name="Normal 52 10 2" xfId="3412"/>
    <cellStyle name="Normal 52 11" xfId="1373"/>
    <cellStyle name="Normal 52 11 2" xfId="3413"/>
    <cellStyle name="Normal 52 12" xfId="1374"/>
    <cellStyle name="Normal 52 12 2" xfId="3414"/>
    <cellStyle name="Normal 52 13" xfId="3415"/>
    <cellStyle name="Normal 52 2" xfId="1375"/>
    <cellStyle name="Normal 52 2 2" xfId="3416"/>
    <cellStyle name="Normal 52 3" xfId="1376"/>
    <cellStyle name="Normal 52 3 2" xfId="3417"/>
    <cellStyle name="Normal 52 4" xfId="1377"/>
    <cellStyle name="Normal 52 4 2" xfId="3418"/>
    <cellStyle name="Normal 52 5" xfId="1378"/>
    <cellStyle name="Normal 52 5 2" xfId="3419"/>
    <cellStyle name="Normal 52 6" xfId="1379"/>
    <cellStyle name="Normal 52 6 2" xfId="3420"/>
    <cellStyle name="Normal 52 7" xfId="1380"/>
    <cellStyle name="Normal 52 7 2" xfId="3421"/>
    <cellStyle name="Normal 52 8" xfId="1381"/>
    <cellStyle name="Normal 52 8 2" xfId="3422"/>
    <cellStyle name="Normal 52 9" xfId="1382"/>
    <cellStyle name="Normal 52 9 2" xfId="3423"/>
    <cellStyle name="Normal 53" xfId="1383"/>
    <cellStyle name="Normal 53 10" xfId="1384"/>
    <cellStyle name="Normal 53 10 2" xfId="3424"/>
    <cellStyle name="Normal 53 11" xfId="1385"/>
    <cellStyle name="Normal 53 11 2" xfId="3425"/>
    <cellStyle name="Normal 53 12" xfId="1386"/>
    <cellStyle name="Normal 53 12 2" xfId="3426"/>
    <cellStyle name="Normal 53 13" xfId="3427"/>
    <cellStyle name="Normal 53 2" xfId="1387"/>
    <cellStyle name="Normal 53 2 2" xfId="3428"/>
    <cellStyle name="Normal 53 3" xfId="1388"/>
    <cellStyle name="Normal 53 3 2" xfId="3429"/>
    <cellStyle name="Normal 53 4" xfId="1389"/>
    <cellStyle name="Normal 53 4 2" xfId="3430"/>
    <cellStyle name="Normal 53 5" xfId="1390"/>
    <cellStyle name="Normal 53 5 2" xfId="3431"/>
    <cellStyle name="Normal 53 6" xfId="1391"/>
    <cellStyle name="Normal 53 6 2" xfId="3432"/>
    <cellStyle name="Normal 53 7" xfId="1392"/>
    <cellStyle name="Normal 53 7 2" xfId="3433"/>
    <cellStyle name="Normal 53 8" xfId="1393"/>
    <cellStyle name="Normal 53 8 2" xfId="3434"/>
    <cellStyle name="Normal 53 9" xfId="1394"/>
    <cellStyle name="Normal 53 9 2" xfId="3435"/>
    <cellStyle name="Normal 54" xfId="1395"/>
    <cellStyle name="Normal 54 10" xfId="1396"/>
    <cellStyle name="Normal 54 10 2" xfId="3436"/>
    <cellStyle name="Normal 54 11" xfId="1397"/>
    <cellStyle name="Normal 54 11 2" xfId="3437"/>
    <cellStyle name="Normal 54 12" xfId="1398"/>
    <cellStyle name="Normal 54 12 2" xfId="3438"/>
    <cellStyle name="Normal 54 13" xfId="3439"/>
    <cellStyle name="Normal 54 2" xfId="1399"/>
    <cellStyle name="Normal 54 2 2" xfId="3440"/>
    <cellStyle name="Normal 54 3" xfId="1400"/>
    <cellStyle name="Normal 54 3 2" xfId="3441"/>
    <cellStyle name="Normal 54 4" xfId="1401"/>
    <cellStyle name="Normal 54 4 2" xfId="3442"/>
    <cellStyle name="Normal 54 5" xfId="1402"/>
    <cellStyle name="Normal 54 5 2" xfId="3443"/>
    <cellStyle name="Normal 54 6" xfId="1403"/>
    <cellStyle name="Normal 54 6 2" xfId="3444"/>
    <cellStyle name="Normal 54 7" xfId="1404"/>
    <cellStyle name="Normal 54 7 2" xfId="3445"/>
    <cellStyle name="Normal 54 8" xfId="1405"/>
    <cellStyle name="Normal 54 8 2" xfId="3446"/>
    <cellStyle name="Normal 54 9" xfId="1406"/>
    <cellStyle name="Normal 54 9 2" xfId="3447"/>
    <cellStyle name="Normal 55" xfId="1407"/>
    <cellStyle name="Normal 55 10" xfId="1408"/>
    <cellStyle name="Normal 55 10 2" xfId="3448"/>
    <cellStyle name="Normal 55 11" xfId="1409"/>
    <cellStyle name="Normal 55 11 2" xfId="3449"/>
    <cellStyle name="Normal 55 12" xfId="1410"/>
    <cellStyle name="Normal 55 12 2" xfId="3450"/>
    <cellStyle name="Normal 55 13" xfId="3451"/>
    <cellStyle name="Normal 55 2" xfId="1411"/>
    <cellStyle name="Normal 55 2 2" xfId="3452"/>
    <cellStyle name="Normal 55 3" xfId="1412"/>
    <cellStyle name="Normal 55 3 2" xfId="3453"/>
    <cellStyle name="Normal 55 4" xfId="1413"/>
    <cellStyle name="Normal 55 4 2" xfId="3454"/>
    <cellStyle name="Normal 55 5" xfId="1414"/>
    <cellStyle name="Normal 55 5 2" xfId="3455"/>
    <cellStyle name="Normal 55 6" xfId="1415"/>
    <cellStyle name="Normal 55 6 2" xfId="3456"/>
    <cellStyle name="Normal 55 7" xfId="1416"/>
    <cellStyle name="Normal 55 7 2" xfId="3457"/>
    <cellStyle name="Normal 55 8" xfId="1417"/>
    <cellStyle name="Normal 55 8 2" xfId="3458"/>
    <cellStyle name="Normal 55 9" xfId="1418"/>
    <cellStyle name="Normal 55 9 2" xfId="3459"/>
    <cellStyle name="Normal 56" xfId="1419"/>
    <cellStyle name="Normal 56 10" xfId="1420"/>
    <cellStyle name="Normal 56 10 2" xfId="3460"/>
    <cellStyle name="Normal 56 11" xfId="1421"/>
    <cellStyle name="Normal 56 11 2" xfId="3461"/>
    <cellStyle name="Normal 56 12" xfId="1422"/>
    <cellStyle name="Normal 56 12 2" xfId="3462"/>
    <cellStyle name="Normal 56 13" xfId="3463"/>
    <cellStyle name="Normal 56 2" xfId="1423"/>
    <cellStyle name="Normal 56 2 2" xfId="3464"/>
    <cellStyle name="Normal 56 3" xfId="1424"/>
    <cellStyle name="Normal 56 3 2" xfId="3465"/>
    <cellStyle name="Normal 56 4" xfId="1425"/>
    <cellStyle name="Normal 56 4 2" xfId="3466"/>
    <cellStyle name="Normal 56 5" xfId="1426"/>
    <cellStyle name="Normal 56 5 2" xfId="3467"/>
    <cellStyle name="Normal 56 6" xfId="1427"/>
    <cellStyle name="Normal 56 6 2" xfId="3468"/>
    <cellStyle name="Normal 56 7" xfId="1428"/>
    <cellStyle name="Normal 56 7 2" xfId="3469"/>
    <cellStyle name="Normal 56 8" xfId="1429"/>
    <cellStyle name="Normal 56 8 2" xfId="3470"/>
    <cellStyle name="Normal 56 9" xfId="1430"/>
    <cellStyle name="Normal 56 9 2" xfId="3471"/>
    <cellStyle name="Normal 57" xfId="1431"/>
    <cellStyle name="Normal 57 10" xfId="1432"/>
    <cellStyle name="Normal 57 10 2" xfId="3472"/>
    <cellStyle name="Normal 57 11" xfId="1433"/>
    <cellStyle name="Normal 57 11 2" xfId="3473"/>
    <cellStyle name="Normal 57 12" xfId="1434"/>
    <cellStyle name="Normal 57 12 2" xfId="3474"/>
    <cellStyle name="Normal 57 13" xfId="3475"/>
    <cellStyle name="Normal 57 2" xfId="1435"/>
    <cellStyle name="Normal 57 2 2" xfId="3476"/>
    <cellStyle name="Normal 57 3" xfId="1436"/>
    <cellStyle name="Normal 57 3 2" xfId="3477"/>
    <cellStyle name="Normal 57 4" xfId="1437"/>
    <cellStyle name="Normal 57 4 2" xfId="3478"/>
    <cellStyle name="Normal 57 5" xfId="1438"/>
    <cellStyle name="Normal 57 5 2" xfId="3479"/>
    <cellStyle name="Normal 57 6" xfId="1439"/>
    <cellStyle name="Normal 57 6 2" xfId="3480"/>
    <cellStyle name="Normal 57 7" xfId="1440"/>
    <cellStyle name="Normal 57 7 2" xfId="3481"/>
    <cellStyle name="Normal 57 8" xfId="1441"/>
    <cellStyle name="Normal 57 8 2" xfId="3482"/>
    <cellStyle name="Normal 57 9" xfId="1442"/>
    <cellStyle name="Normal 57 9 2" xfId="3483"/>
    <cellStyle name="Normal 58" xfId="1443"/>
    <cellStyle name="Normal 58 10" xfId="1444"/>
    <cellStyle name="Normal 58 10 2" xfId="3484"/>
    <cellStyle name="Normal 58 11" xfId="1445"/>
    <cellStyle name="Normal 58 11 2" xfId="3485"/>
    <cellStyle name="Normal 58 12" xfId="1446"/>
    <cellStyle name="Normal 58 12 2" xfId="3486"/>
    <cellStyle name="Normal 58 13" xfId="3487"/>
    <cellStyle name="Normal 58 2" xfId="1447"/>
    <cellStyle name="Normal 58 2 2" xfId="3488"/>
    <cellStyle name="Normal 58 3" xfId="1448"/>
    <cellStyle name="Normal 58 3 2" xfId="3489"/>
    <cellStyle name="Normal 58 4" xfId="1449"/>
    <cellStyle name="Normal 58 4 2" xfId="3490"/>
    <cellStyle name="Normal 58 5" xfId="1450"/>
    <cellStyle name="Normal 58 5 2" xfId="3491"/>
    <cellStyle name="Normal 58 6" xfId="1451"/>
    <cellStyle name="Normal 58 6 2" xfId="3492"/>
    <cellStyle name="Normal 58 7" xfId="1452"/>
    <cellStyle name="Normal 58 7 2" xfId="3493"/>
    <cellStyle name="Normal 58 8" xfId="1453"/>
    <cellStyle name="Normal 58 8 2" xfId="3494"/>
    <cellStyle name="Normal 58 9" xfId="1454"/>
    <cellStyle name="Normal 58 9 2" xfId="3495"/>
    <cellStyle name="Normal 59" xfId="1455"/>
    <cellStyle name="Normal 59 10" xfId="1456"/>
    <cellStyle name="Normal 59 10 2" xfId="3496"/>
    <cellStyle name="Normal 59 11" xfId="1457"/>
    <cellStyle name="Normal 59 11 2" xfId="3497"/>
    <cellStyle name="Normal 59 12" xfId="1458"/>
    <cellStyle name="Normal 59 12 2" xfId="3498"/>
    <cellStyle name="Normal 59 13" xfId="3499"/>
    <cellStyle name="Normal 59 2" xfId="1459"/>
    <cellStyle name="Normal 59 2 2" xfId="3500"/>
    <cellStyle name="Normal 59 3" xfId="1460"/>
    <cellStyle name="Normal 59 3 2" xfId="3501"/>
    <cellStyle name="Normal 59 4" xfId="1461"/>
    <cellStyle name="Normal 59 4 2" xfId="3502"/>
    <cellStyle name="Normal 59 5" xfId="1462"/>
    <cellStyle name="Normal 59 5 2" xfId="3503"/>
    <cellStyle name="Normal 59 6" xfId="1463"/>
    <cellStyle name="Normal 59 6 2" xfId="3504"/>
    <cellStyle name="Normal 59 7" xfId="1464"/>
    <cellStyle name="Normal 59 7 2" xfId="3505"/>
    <cellStyle name="Normal 59 8" xfId="1465"/>
    <cellStyle name="Normal 59 8 2" xfId="3506"/>
    <cellStyle name="Normal 59 9" xfId="1466"/>
    <cellStyle name="Normal 59 9 2" xfId="3507"/>
    <cellStyle name="Normal 6" xfId="3508"/>
    <cellStyle name="Normal 6 2" xfId="3509"/>
    <cellStyle name="Normal 6 2 2" xfId="3510"/>
    <cellStyle name="Normal 6 2 2 2" xfId="3716"/>
    <cellStyle name="Normal 6 2 3" xfId="3511"/>
    <cellStyle name="Normal 6 2 4" xfId="3512"/>
    <cellStyle name="Normal 6 2 5" xfId="3513"/>
    <cellStyle name="Normal 6 2 6" xfId="3514"/>
    <cellStyle name="Normal 6 2 7" xfId="3515"/>
    <cellStyle name="Normal 6 2 8" xfId="3516"/>
    <cellStyle name="Normal 6 2_JADUAL 14 16 (2) (2)" xfId="3517"/>
    <cellStyle name="Normal 6 3" xfId="3518"/>
    <cellStyle name="Normal 6_PENERBITAN JULY  2012" xfId="3519"/>
    <cellStyle name="Normal 60" xfId="1467"/>
    <cellStyle name="Normal 60 10" xfId="1468"/>
    <cellStyle name="Normal 60 10 2" xfId="3520"/>
    <cellStyle name="Normal 60 11" xfId="3521"/>
    <cellStyle name="Normal 60 2" xfId="1469"/>
    <cellStyle name="Normal 60 2 2" xfId="3522"/>
    <cellStyle name="Normal 60 3" xfId="1470"/>
    <cellStyle name="Normal 60 3 2" xfId="3523"/>
    <cellStyle name="Normal 60 4" xfId="1471"/>
    <cellStyle name="Normal 60 4 2" xfId="3524"/>
    <cellStyle name="Normal 60 5" xfId="1472"/>
    <cellStyle name="Normal 60 5 2" xfId="3525"/>
    <cellStyle name="Normal 60 6" xfId="1473"/>
    <cellStyle name="Normal 60 6 2" xfId="3526"/>
    <cellStyle name="Normal 60 7" xfId="1474"/>
    <cellStyle name="Normal 60 7 2" xfId="3527"/>
    <cellStyle name="Normal 60 8" xfId="1475"/>
    <cellStyle name="Normal 60 8 2" xfId="3528"/>
    <cellStyle name="Normal 60 9" xfId="1476"/>
    <cellStyle name="Normal 60 9 2" xfId="3529"/>
    <cellStyle name="Normal 61" xfId="1477"/>
    <cellStyle name="Normal 61 2" xfId="1478"/>
    <cellStyle name="Normal 61 2 2" xfId="3530"/>
    <cellStyle name="Normal 61 3" xfId="3531"/>
    <cellStyle name="Normal 62" xfId="1479"/>
    <cellStyle name="Normal 62 2" xfId="1480"/>
    <cellStyle name="Normal 62 2 2" xfId="3532"/>
    <cellStyle name="Normal 62 3" xfId="3533"/>
    <cellStyle name="Normal 63" xfId="1481"/>
    <cellStyle name="Normal 63 2" xfId="1482"/>
    <cellStyle name="Normal 63 2 2" xfId="3534"/>
    <cellStyle name="Normal 63 3" xfId="3535"/>
    <cellStyle name="Normal 64" xfId="1483"/>
    <cellStyle name="Normal 64 2" xfId="1484"/>
    <cellStyle name="Normal 64 2 2" xfId="3536"/>
    <cellStyle name="Normal 64 3" xfId="3537"/>
    <cellStyle name="Normal 65" xfId="1485"/>
    <cellStyle name="Normal 65 2" xfId="1486"/>
    <cellStyle name="Normal 65 2 2" xfId="3538"/>
    <cellStyle name="Normal 65 3" xfId="3539"/>
    <cellStyle name="Normal 66" xfId="1487"/>
    <cellStyle name="Normal 66 2" xfId="1488"/>
    <cellStyle name="Normal 66 2 2" xfId="3540"/>
    <cellStyle name="Normal 66 3" xfId="3541"/>
    <cellStyle name="Normal 67" xfId="1489"/>
    <cellStyle name="Normal 67 2" xfId="1490"/>
    <cellStyle name="Normal 67 2 2" xfId="3542"/>
    <cellStyle name="Normal 67 3" xfId="3543"/>
    <cellStyle name="Normal 68" xfId="1491"/>
    <cellStyle name="Normal 68 2" xfId="1492"/>
    <cellStyle name="Normal 68 2 2" xfId="3544"/>
    <cellStyle name="Normal 68 3" xfId="3545"/>
    <cellStyle name="Normal 7" xfId="1493"/>
    <cellStyle name="Normal 7 10" xfId="1494"/>
    <cellStyle name="Normal 7 10 2" xfId="3546"/>
    <cellStyle name="Normal 7 11" xfId="1495"/>
    <cellStyle name="Normal 7 11 2" xfId="3547"/>
    <cellStyle name="Normal 7 12" xfId="1496"/>
    <cellStyle name="Normal 7 12 2" xfId="3548"/>
    <cellStyle name="Normal 7 13" xfId="1497"/>
    <cellStyle name="Normal 7 13 2" xfId="3549"/>
    <cellStyle name="Normal 7 14" xfId="1498"/>
    <cellStyle name="Normal 7 14 2" xfId="3550"/>
    <cellStyle name="Normal 7 15" xfId="1499"/>
    <cellStyle name="Normal 7 15 2" xfId="3551"/>
    <cellStyle name="Normal 7 16" xfId="1500"/>
    <cellStyle name="Normal 7 16 2" xfId="3552"/>
    <cellStyle name="Normal 7 17" xfId="1501"/>
    <cellStyle name="Normal 7 17 2" xfId="3553"/>
    <cellStyle name="Normal 7 18" xfId="1502"/>
    <cellStyle name="Normal 7 18 2" xfId="3554"/>
    <cellStyle name="Normal 7 19" xfId="1503"/>
    <cellStyle name="Normal 7 19 2" xfId="3555"/>
    <cellStyle name="Normal 7 2" xfId="1504"/>
    <cellStyle name="Normal 7 2 2" xfId="3556"/>
    <cellStyle name="Normal 7 2 3" xfId="3557"/>
    <cellStyle name="Normal 7 20" xfId="1505"/>
    <cellStyle name="Normal 7 20 2" xfId="3558"/>
    <cellStyle name="Normal 7 21" xfId="1506"/>
    <cellStyle name="Normal 7 21 2" xfId="3559"/>
    <cellStyle name="Normal 7 22" xfId="1507"/>
    <cellStyle name="Normal 7 22 2" xfId="3560"/>
    <cellStyle name="Normal 7 23" xfId="1508"/>
    <cellStyle name="Normal 7 23 2" xfId="3561"/>
    <cellStyle name="Normal 7 24" xfId="1509"/>
    <cellStyle name="Normal 7 24 2" xfId="3562"/>
    <cellStyle name="Normal 7 25" xfId="1510"/>
    <cellStyle name="Normal 7 25 2" xfId="3563"/>
    <cellStyle name="Normal 7 26" xfId="1511"/>
    <cellStyle name="Normal 7 26 2" xfId="3564"/>
    <cellStyle name="Normal 7 27" xfId="1512"/>
    <cellStyle name="Normal 7 27 2" xfId="3565"/>
    <cellStyle name="Normal 7 28" xfId="1513"/>
    <cellStyle name="Normal 7 28 2" xfId="3566"/>
    <cellStyle name="Normal 7 29" xfId="1514"/>
    <cellStyle name="Normal 7 29 2" xfId="3567"/>
    <cellStyle name="Normal 7 3" xfId="1515"/>
    <cellStyle name="Normal 7 3 2" xfId="3568"/>
    <cellStyle name="Normal 7 30" xfId="1516"/>
    <cellStyle name="Normal 7 30 2" xfId="3569"/>
    <cellStyle name="Normal 7 31" xfId="1517"/>
    <cellStyle name="Normal 7 31 2" xfId="3570"/>
    <cellStyle name="Normal 7 32" xfId="1518"/>
    <cellStyle name="Normal 7 32 2" xfId="3571"/>
    <cellStyle name="Normal 7 33" xfId="1519"/>
    <cellStyle name="Normal 7 33 2" xfId="3572"/>
    <cellStyle name="Normal 7 34" xfId="1520"/>
    <cellStyle name="Normal 7 34 2" xfId="3573"/>
    <cellStyle name="Normal 7 35" xfId="1521"/>
    <cellStyle name="Normal 7 35 2" xfId="3574"/>
    <cellStyle name="Normal 7 36" xfId="1522"/>
    <cellStyle name="Normal 7 36 2" xfId="3575"/>
    <cellStyle name="Normal 7 37" xfId="1604"/>
    <cellStyle name="Normal 7 38" xfId="3576"/>
    <cellStyle name="Normal 7 4" xfId="1523"/>
    <cellStyle name="Normal 7 4 2" xfId="3577"/>
    <cellStyle name="Normal 7 5" xfId="1524"/>
    <cellStyle name="Normal 7 5 2" xfId="3578"/>
    <cellStyle name="Normal 7 6" xfId="1525"/>
    <cellStyle name="Normal 7 6 2" xfId="3579"/>
    <cellStyle name="Normal 7 7" xfId="1526"/>
    <cellStyle name="Normal 7 7 2" xfId="3580"/>
    <cellStyle name="Normal 7 8" xfId="1527"/>
    <cellStyle name="Normal 7 8 2" xfId="3581"/>
    <cellStyle name="Normal 7 9" xfId="1528"/>
    <cellStyle name="Normal 7 9 2" xfId="3582"/>
    <cellStyle name="Normal 8" xfId="1529"/>
    <cellStyle name="Normal 8 10" xfId="1530"/>
    <cellStyle name="Normal 8 10 2" xfId="3583"/>
    <cellStyle name="Normal 8 11" xfId="1531"/>
    <cellStyle name="Normal 8 11 2" xfId="3584"/>
    <cellStyle name="Normal 8 12" xfId="1532"/>
    <cellStyle name="Normal 8 12 2" xfId="3585"/>
    <cellStyle name="Normal 8 13" xfId="1533"/>
    <cellStyle name="Normal 8 13 2" xfId="3586"/>
    <cellStyle name="Normal 8 14" xfId="1534"/>
    <cellStyle name="Normal 8 14 2" xfId="3587"/>
    <cellStyle name="Normal 8 15" xfId="1535"/>
    <cellStyle name="Normal 8 15 2" xfId="3588"/>
    <cellStyle name="Normal 8 16" xfId="1536"/>
    <cellStyle name="Normal 8 16 2" xfId="3589"/>
    <cellStyle name="Normal 8 17" xfId="1537"/>
    <cellStyle name="Normal 8 17 2" xfId="3590"/>
    <cellStyle name="Normal 8 18" xfId="1538"/>
    <cellStyle name="Normal 8 18 2" xfId="3591"/>
    <cellStyle name="Normal 8 19" xfId="1539"/>
    <cellStyle name="Normal 8 19 2" xfId="3592"/>
    <cellStyle name="Normal 8 2" xfId="1540"/>
    <cellStyle name="Normal 8 2 2" xfId="3593"/>
    <cellStyle name="Normal 8 20" xfId="1541"/>
    <cellStyle name="Normal 8 20 2" xfId="3594"/>
    <cellStyle name="Normal 8 21" xfId="1542"/>
    <cellStyle name="Normal 8 21 2" xfId="3595"/>
    <cellStyle name="Normal 8 22" xfId="1543"/>
    <cellStyle name="Normal 8 22 2" xfId="3596"/>
    <cellStyle name="Normal 8 23" xfId="1544"/>
    <cellStyle name="Normal 8 23 2" xfId="3597"/>
    <cellStyle name="Normal 8 24" xfId="1545"/>
    <cellStyle name="Normal 8 24 2" xfId="3598"/>
    <cellStyle name="Normal 8 25" xfId="1546"/>
    <cellStyle name="Normal 8 25 2" xfId="3599"/>
    <cellStyle name="Normal 8 26" xfId="1547"/>
    <cellStyle name="Normal 8 26 2" xfId="3600"/>
    <cellStyle name="Normal 8 27" xfId="1548"/>
    <cellStyle name="Normal 8 27 2" xfId="3601"/>
    <cellStyle name="Normal 8 28" xfId="1549"/>
    <cellStyle name="Normal 8 28 2" xfId="3602"/>
    <cellStyle name="Normal 8 29" xfId="1550"/>
    <cellStyle name="Normal 8 29 2" xfId="3603"/>
    <cellStyle name="Normal 8 3" xfId="1551"/>
    <cellStyle name="Normal 8 3 2" xfId="3604"/>
    <cellStyle name="Normal 8 30" xfId="1552"/>
    <cellStyle name="Normal 8 30 2" xfId="3605"/>
    <cellStyle name="Normal 8 31" xfId="1553"/>
    <cellStyle name="Normal 8 31 2" xfId="3606"/>
    <cellStyle name="Normal 8 32" xfId="1554"/>
    <cellStyle name="Normal 8 32 2" xfId="3607"/>
    <cellStyle name="Normal 8 33" xfId="1555"/>
    <cellStyle name="Normal 8 33 2" xfId="3608"/>
    <cellStyle name="Normal 8 34" xfId="1556"/>
    <cellStyle name="Normal 8 34 2" xfId="3609"/>
    <cellStyle name="Normal 8 35" xfId="1557"/>
    <cellStyle name="Normal 8 35 2" xfId="3610"/>
    <cellStyle name="Normal 8 36" xfId="1558"/>
    <cellStyle name="Normal 8 36 2" xfId="3611"/>
    <cellStyle name="Normal 8 37" xfId="1605"/>
    <cellStyle name="Normal 8 38" xfId="3612"/>
    <cellStyle name="Normal 8 39" xfId="3717"/>
    <cellStyle name="Normal 8 4" xfId="1559"/>
    <cellStyle name="Normal 8 4 2" xfId="3613"/>
    <cellStyle name="Normal 8 5" xfId="1560"/>
    <cellStyle name="Normal 8 5 2" xfId="3614"/>
    <cellStyle name="Normal 8 6" xfId="1561"/>
    <cellStyle name="Normal 8 6 2" xfId="3615"/>
    <cellStyle name="Normal 8 7" xfId="1562"/>
    <cellStyle name="Normal 8 7 2" xfId="3616"/>
    <cellStyle name="Normal 8 8" xfId="1563"/>
    <cellStyle name="Normal 8 8 2" xfId="3617"/>
    <cellStyle name="Normal 8 9" xfId="1564"/>
    <cellStyle name="Normal 8 9 2" xfId="3618"/>
    <cellStyle name="Normal 9" xfId="1565"/>
    <cellStyle name="Normal 9 10" xfId="1566"/>
    <cellStyle name="Normal 9 10 2" xfId="3619"/>
    <cellStyle name="Normal 9 11" xfId="1567"/>
    <cellStyle name="Normal 9 11 2" xfId="3620"/>
    <cellStyle name="Normal 9 12" xfId="1568"/>
    <cellStyle name="Normal 9 12 2" xfId="3621"/>
    <cellStyle name="Normal 9 13" xfId="1569"/>
    <cellStyle name="Normal 9 13 2" xfId="3622"/>
    <cellStyle name="Normal 9 14" xfId="1570"/>
    <cellStyle name="Normal 9 14 2" xfId="3623"/>
    <cellStyle name="Normal 9 15" xfId="1571"/>
    <cellStyle name="Normal 9 15 2" xfId="3624"/>
    <cellStyle name="Normal 9 16" xfId="1572"/>
    <cellStyle name="Normal 9 16 2" xfId="3625"/>
    <cellStyle name="Normal 9 17" xfId="1573"/>
    <cellStyle name="Normal 9 17 2" xfId="3626"/>
    <cellStyle name="Normal 9 18" xfId="1574"/>
    <cellStyle name="Normal 9 18 2" xfId="3627"/>
    <cellStyle name="Normal 9 19" xfId="1575"/>
    <cellStyle name="Normal 9 19 2" xfId="3628"/>
    <cellStyle name="Normal 9 2" xfId="1576"/>
    <cellStyle name="Normal 9 2 2" xfId="3629"/>
    <cellStyle name="Normal 9 20" xfId="1577"/>
    <cellStyle name="Normal 9 20 2" xfId="3630"/>
    <cellStyle name="Normal 9 21" xfId="1578"/>
    <cellStyle name="Normal 9 21 2" xfId="3631"/>
    <cellStyle name="Normal 9 22" xfId="1579"/>
    <cellStyle name="Normal 9 22 2" xfId="3632"/>
    <cellStyle name="Normal 9 23" xfId="1580"/>
    <cellStyle name="Normal 9 23 2" xfId="3633"/>
    <cellStyle name="Normal 9 24" xfId="1581"/>
    <cellStyle name="Normal 9 24 2" xfId="3634"/>
    <cellStyle name="Normal 9 25" xfId="1582"/>
    <cellStyle name="Normal 9 25 2" xfId="3635"/>
    <cellStyle name="Normal 9 26" xfId="1583"/>
    <cellStyle name="Normal 9 26 2" xfId="3636"/>
    <cellStyle name="Normal 9 27" xfId="1584"/>
    <cellStyle name="Normal 9 27 2" xfId="3637"/>
    <cellStyle name="Normal 9 28" xfId="1585"/>
    <cellStyle name="Normal 9 28 2" xfId="3638"/>
    <cellStyle name="Normal 9 29" xfId="1586"/>
    <cellStyle name="Normal 9 29 2" xfId="3639"/>
    <cellStyle name="Normal 9 3" xfId="1587"/>
    <cellStyle name="Normal 9 3 2" xfId="3640"/>
    <cellStyle name="Normal 9 30" xfId="1588"/>
    <cellStyle name="Normal 9 30 2" xfId="3641"/>
    <cellStyle name="Normal 9 31" xfId="1589"/>
    <cellStyle name="Normal 9 31 2" xfId="3642"/>
    <cellStyle name="Normal 9 32" xfId="1590"/>
    <cellStyle name="Normal 9 32 2" xfId="3643"/>
    <cellStyle name="Normal 9 33" xfId="1591"/>
    <cellStyle name="Normal 9 33 2" xfId="3644"/>
    <cellStyle name="Normal 9 34" xfId="1592"/>
    <cellStyle name="Normal 9 34 2" xfId="3645"/>
    <cellStyle name="Normal 9 35" xfId="1593"/>
    <cellStyle name="Normal 9 35 2" xfId="3646"/>
    <cellStyle name="Normal 9 36" xfId="1594"/>
    <cellStyle name="Normal 9 36 2" xfId="3647"/>
    <cellStyle name="Normal 9 37" xfId="1607"/>
    <cellStyle name="Normal 9 38" xfId="3648"/>
    <cellStyle name="Normal 9 39" xfId="3718"/>
    <cellStyle name="Normal 9 4" xfId="1595"/>
    <cellStyle name="Normal 9 4 2" xfId="3649"/>
    <cellStyle name="Normal 9 5" xfId="1596"/>
    <cellStyle name="Normal 9 5 2" xfId="3650"/>
    <cellStyle name="Normal 9 6" xfId="1597"/>
    <cellStyle name="Normal 9 6 2" xfId="3651"/>
    <cellStyle name="Normal 9 7" xfId="1598"/>
    <cellStyle name="Normal 9 7 2" xfId="3652"/>
    <cellStyle name="Normal 9 8" xfId="1599"/>
    <cellStyle name="Normal 9 8 2" xfId="3653"/>
    <cellStyle name="Normal 9 9" xfId="1600"/>
    <cellStyle name="Normal 9 9 2" xfId="3654"/>
    <cellStyle name="Normal_Area Stats KPPK 2 2" xfId="1601"/>
    <cellStyle name="Note 2" xfId="3655"/>
    <cellStyle name="Note 2 2" xfId="3656"/>
    <cellStyle name="Note 2 2 2" xfId="3657"/>
    <cellStyle name="Note 2 2 3" xfId="3658"/>
    <cellStyle name="Note 2 2 4" xfId="3659"/>
    <cellStyle name="Note 2 2 5" xfId="3660"/>
    <cellStyle name="Note 2 2 6" xfId="3661"/>
    <cellStyle name="Note 2 2 7" xfId="3662"/>
    <cellStyle name="Note 2 3" xfId="3663"/>
    <cellStyle name="Note 2 4" xfId="3664"/>
    <cellStyle name="Note 2 5" xfId="3665"/>
    <cellStyle name="Note 2 6" xfId="3666"/>
    <cellStyle name="Note 2 7" xfId="3667"/>
    <cellStyle name="Note 2 8" xfId="3668"/>
    <cellStyle name="Note 2_PENERBITAN NOVEMBER 2012 (2)" xfId="3669"/>
    <cellStyle name="Note 3" xfId="3670"/>
    <cellStyle name="Note 3 2" xfId="3671"/>
    <cellStyle name="Note 3 3" xfId="3672"/>
    <cellStyle name="Note 3 4" xfId="3673"/>
    <cellStyle name="Note 3 5" xfId="3674"/>
    <cellStyle name="Note 3 6" xfId="3675"/>
    <cellStyle name="Note 3 7" xfId="3676"/>
    <cellStyle name="Output 2" xfId="3677"/>
    <cellStyle name="Percent 11" xfId="3678"/>
    <cellStyle name="Percent 2" xfId="3679"/>
    <cellStyle name="Percent 3" xfId="3684"/>
    <cellStyle name="Title 2" xfId="3680"/>
    <cellStyle name="Total 2" xfId="3681"/>
    <cellStyle name="Warning Text 2" xfId="368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37"/>
  <sheetViews>
    <sheetView tabSelected="1" view="pageBreakPreview" zoomScaleNormal="100" zoomScaleSheetLayoutView="100" workbookViewId="0">
      <pane xSplit="2" topLeftCell="W1" activePane="topRight" state="frozen"/>
      <selection activeCell="AD28" sqref="AD28"/>
      <selection pane="topRight" activeCell="AL17" sqref="AL17"/>
    </sheetView>
  </sheetViews>
  <sheetFormatPr defaultColWidth="9.6640625" defaultRowHeight="14.25"/>
  <cols>
    <col min="1" max="1" width="16.5" style="1" customWidth="1"/>
    <col min="2" max="2" width="18" style="1" customWidth="1"/>
    <col min="3" max="18" width="11.1640625" style="1" hidden="1" customWidth="1"/>
    <col min="19" max="20" width="11.1640625" style="30" hidden="1" customWidth="1"/>
    <col min="21" max="22" width="11.1640625" style="5" hidden="1" customWidth="1"/>
    <col min="23" max="24" width="12.6640625" style="4" bestFit="1" customWidth="1"/>
    <col min="25" max="25" width="12.6640625" style="5" bestFit="1" customWidth="1"/>
    <col min="26" max="26" width="12.6640625" style="4" bestFit="1" customWidth="1"/>
    <col min="27" max="33" width="12.6640625" style="1" bestFit="1" customWidth="1"/>
    <col min="34" max="16384" width="9.6640625" style="1"/>
  </cols>
  <sheetData>
    <row r="2" spans="1:33" ht="18.75" customHeight="1">
      <c r="A2" s="389" t="s">
        <v>40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</row>
    <row r="3" spans="1:33" ht="18.75" customHeight="1">
      <c r="A3" s="389" t="s">
        <v>291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  <c r="AG3" s="389"/>
    </row>
    <row r="4" spans="1:33" ht="18.75" customHeight="1">
      <c r="A4" s="389" t="s">
        <v>41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  <c r="AC4" s="389"/>
      <c r="AD4" s="389"/>
      <c r="AE4" s="389"/>
      <c r="AF4" s="389"/>
      <c r="AG4" s="389"/>
    </row>
    <row r="5" spans="1:33" ht="15">
      <c r="B5" s="2"/>
      <c r="C5" s="2"/>
      <c r="O5" s="3"/>
      <c r="P5" s="3"/>
      <c r="Q5" s="3"/>
      <c r="R5" s="3"/>
      <c r="S5" s="4"/>
      <c r="T5" s="4"/>
      <c r="W5" s="248"/>
      <c r="X5" s="248"/>
      <c r="Y5" s="24"/>
      <c r="Z5" s="248"/>
    </row>
    <row r="6" spans="1:33" s="36" customFormat="1" ht="18.75" customHeight="1">
      <c r="A6" s="6" t="s">
        <v>42</v>
      </c>
      <c r="B6" s="6" t="s">
        <v>43</v>
      </c>
      <c r="C6" s="6">
        <v>1990</v>
      </c>
      <c r="D6" s="6">
        <v>1991</v>
      </c>
      <c r="E6" s="6">
        <v>1992</v>
      </c>
      <c r="F6" s="6">
        <v>1993</v>
      </c>
      <c r="G6" s="6">
        <v>1994</v>
      </c>
      <c r="H6" s="6">
        <v>1995</v>
      </c>
      <c r="I6" s="6">
        <v>1996</v>
      </c>
      <c r="J6" s="6">
        <v>1997</v>
      </c>
      <c r="K6" s="6">
        <v>1998</v>
      </c>
      <c r="L6" s="6">
        <v>1999</v>
      </c>
      <c r="M6" s="6" t="s">
        <v>10</v>
      </c>
      <c r="N6" s="6">
        <v>2001</v>
      </c>
      <c r="O6" s="6">
        <v>2002</v>
      </c>
      <c r="P6" s="6">
        <v>2003</v>
      </c>
      <c r="Q6" s="6">
        <v>2004</v>
      </c>
      <c r="R6" s="6">
        <v>2005</v>
      </c>
      <c r="S6" s="6">
        <v>2006</v>
      </c>
      <c r="T6" s="6">
        <v>2007</v>
      </c>
      <c r="U6" s="6">
        <v>2008</v>
      </c>
      <c r="V6" s="6">
        <v>2009</v>
      </c>
      <c r="W6" s="6">
        <v>2010</v>
      </c>
      <c r="X6" s="6">
        <v>2011</v>
      </c>
      <c r="Y6" s="6">
        <v>2012</v>
      </c>
      <c r="Z6" s="6">
        <v>2013</v>
      </c>
      <c r="AA6" s="6">
        <v>2014</v>
      </c>
      <c r="AB6" s="6">
        <v>2015</v>
      </c>
      <c r="AC6" s="249">
        <v>2016</v>
      </c>
      <c r="AD6" s="249">
        <v>2017</v>
      </c>
      <c r="AE6" s="249">
        <v>2018</v>
      </c>
      <c r="AF6" s="249" t="s">
        <v>338</v>
      </c>
      <c r="AG6" s="249" t="s">
        <v>344</v>
      </c>
    </row>
    <row r="7" spans="1:33" ht="18.75" customHeight="1">
      <c r="A7" s="395" t="s">
        <v>307</v>
      </c>
      <c r="B7" s="7" t="s">
        <v>44</v>
      </c>
      <c r="C7" s="8">
        <v>342.4</v>
      </c>
      <c r="D7" s="9">
        <v>328.1</v>
      </c>
      <c r="E7" s="9">
        <v>308.8</v>
      </c>
      <c r="F7" s="9">
        <v>291.2</v>
      </c>
      <c r="G7" s="9">
        <v>270.60000000000002</v>
      </c>
      <c r="H7" s="10">
        <v>250.4</v>
      </c>
      <c r="I7" s="11">
        <v>219.9</v>
      </c>
      <c r="J7" s="11">
        <v>195.4</v>
      </c>
      <c r="K7" s="9">
        <v>177.7</v>
      </c>
      <c r="L7" s="9">
        <v>147.72</v>
      </c>
      <c r="M7" s="10">
        <v>121.16</v>
      </c>
      <c r="N7" s="10">
        <v>93.64</v>
      </c>
      <c r="O7" s="10">
        <v>84.28</v>
      </c>
      <c r="P7" s="10">
        <v>77.930000000000007</v>
      </c>
      <c r="Q7" s="10">
        <v>64.22</v>
      </c>
      <c r="R7" s="10">
        <v>57.17</v>
      </c>
      <c r="S7" s="8">
        <v>54.04</v>
      </c>
      <c r="T7" s="8">
        <v>53.25</v>
      </c>
      <c r="U7" s="11">
        <v>61</v>
      </c>
      <c r="V7" s="11">
        <v>61</v>
      </c>
      <c r="W7" s="11">
        <v>64.099999999999994</v>
      </c>
      <c r="X7" s="11">
        <v>64.114000000000004</v>
      </c>
      <c r="Y7" s="11">
        <v>65.846999999999994</v>
      </c>
      <c r="Z7" s="11">
        <v>65.102999999999994</v>
      </c>
      <c r="AA7" s="11">
        <v>67.775000000000006</v>
      </c>
      <c r="AB7" s="250">
        <v>64.441999999999993</v>
      </c>
      <c r="AC7" s="251">
        <v>65.096000000000004</v>
      </c>
      <c r="AD7" s="251">
        <v>62.792000000000002</v>
      </c>
      <c r="AE7" s="251">
        <v>63.009</v>
      </c>
      <c r="AF7" s="251">
        <v>72.846999999999994</v>
      </c>
      <c r="AG7" s="251">
        <v>72.225999999999999</v>
      </c>
    </row>
    <row r="8" spans="1:33" ht="18.75" customHeight="1">
      <c r="A8" s="396"/>
      <c r="B8" s="7" t="s">
        <v>45</v>
      </c>
      <c r="C8" s="10">
        <v>1193.9000000000001</v>
      </c>
      <c r="D8" s="10">
        <v>1189.3</v>
      </c>
      <c r="E8" s="10">
        <v>1182.2</v>
      </c>
      <c r="F8" s="10">
        <v>1172.3</v>
      </c>
      <c r="G8" s="10">
        <v>1162.9000000000001</v>
      </c>
      <c r="H8" s="10">
        <v>1172</v>
      </c>
      <c r="I8" s="8">
        <v>1120.4000000000001</v>
      </c>
      <c r="J8" s="11">
        <v>1101</v>
      </c>
      <c r="K8" s="9">
        <v>1057.9000000000001</v>
      </c>
      <c r="L8" s="9">
        <v>1064.6400000000001</v>
      </c>
      <c r="M8" s="10">
        <v>1063.79</v>
      </c>
      <c r="N8" s="10">
        <v>1058.78</v>
      </c>
      <c r="O8" s="10">
        <v>1054.8599999999999</v>
      </c>
      <c r="P8" s="10">
        <v>1027.0609999999999</v>
      </c>
      <c r="Q8" s="10">
        <v>993.11</v>
      </c>
      <c r="R8" s="10">
        <v>991.81</v>
      </c>
      <c r="S8" s="8">
        <v>988.55</v>
      </c>
      <c r="T8" s="8">
        <v>966.5</v>
      </c>
      <c r="U8" s="11">
        <v>957.77</v>
      </c>
      <c r="V8" s="11">
        <v>728.02</v>
      </c>
      <c r="W8" s="11">
        <v>708.6</v>
      </c>
      <c r="X8" s="11">
        <v>712.76900000000001</v>
      </c>
      <c r="Y8" s="11">
        <v>705.76700000000005</v>
      </c>
      <c r="Z8" s="11">
        <v>708.28599999999994</v>
      </c>
      <c r="AA8" s="11">
        <v>710.82299999999998</v>
      </c>
      <c r="AB8" s="250">
        <v>712.70500000000004</v>
      </c>
      <c r="AC8" s="250">
        <v>705.43200000000002</v>
      </c>
      <c r="AD8" s="11">
        <v>703.89</v>
      </c>
      <c r="AE8" s="11">
        <v>703.89</v>
      </c>
      <c r="AF8" s="11">
        <v>703.89</v>
      </c>
      <c r="AG8" s="11">
        <v>701.89</v>
      </c>
    </row>
    <row r="9" spans="1:33" ht="18.75" customHeight="1">
      <c r="A9" s="397"/>
      <c r="B9" s="31" t="s">
        <v>19</v>
      </c>
      <c r="C9" s="32">
        <f>SUM(C7:C8)</f>
        <v>1536.3000000000002</v>
      </c>
      <c r="D9" s="33">
        <f t="shared" ref="D9:AB9" si="0">SUM(D7:D8)</f>
        <v>1517.4</v>
      </c>
      <c r="E9" s="33">
        <f t="shared" si="0"/>
        <v>1491</v>
      </c>
      <c r="F9" s="33">
        <f t="shared" si="0"/>
        <v>1463.5</v>
      </c>
      <c r="G9" s="33">
        <f t="shared" si="0"/>
        <v>1433.5</v>
      </c>
      <c r="H9" s="33">
        <f t="shared" si="0"/>
        <v>1422.4</v>
      </c>
      <c r="I9" s="33">
        <f t="shared" si="0"/>
        <v>1340.3000000000002</v>
      </c>
      <c r="J9" s="33">
        <f t="shared" si="0"/>
        <v>1296.4000000000001</v>
      </c>
      <c r="K9" s="33">
        <f t="shared" si="0"/>
        <v>1235.6000000000001</v>
      </c>
      <c r="L9" s="32">
        <f t="shared" si="0"/>
        <v>1212.3600000000001</v>
      </c>
      <c r="M9" s="32">
        <f t="shared" si="0"/>
        <v>1184.95</v>
      </c>
      <c r="N9" s="33">
        <f t="shared" si="0"/>
        <v>1152.42</v>
      </c>
      <c r="O9" s="33">
        <f t="shared" si="0"/>
        <v>1139.1399999999999</v>
      </c>
      <c r="P9" s="33">
        <f t="shared" si="0"/>
        <v>1104.991</v>
      </c>
      <c r="Q9" s="33">
        <f t="shared" si="0"/>
        <v>1057.33</v>
      </c>
      <c r="R9" s="33">
        <f t="shared" si="0"/>
        <v>1048.98</v>
      </c>
      <c r="S9" s="32">
        <f t="shared" si="0"/>
        <v>1042.5899999999999</v>
      </c>
      <c r="T9" s="32">
        <f t="shared" si="0"/>
        <v>1019.75</v>
      </c>
      <c r="U9" s="34">
        <f t="shared" si="0"/>
        <v>1018.77</v>
      </c>
      <c r="V9" s="34">
        <f t="shared" si="0"/>
        <v>789.02</v>
      </c>
      <c r="W9" s="34">
        <f t="shared" si="0"/>
        <v>772.7</v>
      </c>
      <c r="X9" s="34">
        <f t="shared" si="0"/>
        <v>776.88300000000004</v>
      </c>
      <c r="Y9" s="34">
        <f t="shared" si="0"/>
        <v>771.61400000000003</v>
      </c>
      <c r="Z9" s="34">
        <f t="shared" si="0"/>
        <v>773.3889999999999</v>
      </c>
      <c r="AA9" s="34">
        <f t="shared" si="0"/>
        <v>778.59799999999996</v>
      </c>
      <c r="AB9" s="34">
        <f t="shared" si="0"/>
        <v>777.14700000000005</v>
      </c>
      <c r="AC9" s="34">
        <f>SUM(AC7:AC8)</f>
        <v>770.52800000000002</v>
      </c>
      <c r="AD9" s="34">
        <f t="shared" ref="AD9:AF9" si="1">SUM(AD7:AD8)</f>
        <v>766.68200000000002</v>
      </c>
      <c r="AE9" s="34">
        <f t="shared" si="1"/>
        <v>766.899</v>
      </c>
      <c r="AF9" s="34">
        <f t="shared" si="1"/>
        <v>776.73699999999997</v>
      </c>
      <c r="AG9" s="34">
        <f t="shared" ref="AG9" si="2">SUM(AG7:AG8)</f>
        <v>774.11599999999999</v>
      </c>
    </row>
    <row r="10" spans="1:33" ht="18.75" customHeight="1">
      <c r="A10" s="390" t="s">
        <v>46</v>
      </c>
      <c r="B10" s="7" t="s">
        <v>44</v>
      </c>
      <c r="C10" s="10">
        <v>5.4</v>
      </c>
      <c r="D10" s="9">
        <v>4.5</v>
      </c>
      <c r="E10" s="9">
        <v>4.5</v>
      </c>
      <c r="F10" s="9">
        <v>4.5</v>
      </c>
      <c r="G10" s="9">
        <v>4.5</v>
      </c>
      <c r="H10" s="9">
        <v>4.8</v>
      </c>
      <c r="I10" s="9">
        <v>4.5</v>
      </c>
      <c r="J10" s="11">
        <v>5.2</v>
      </c>
      <c r="K10" s="11">
        <v>5.3</v>
      </c>
      <c r="L10" s="11">
        <v>3.21</v>
      </c>
      <c r="M10" s="10">
        <v>2.4</v>
      </c>
      <c r="N10" s="10">
        <v>1.88</v>
      </c>
      <c r="O10" s="11">
        <v>0.53</v>
      </c>
      <c r="P10" s="10">
        <v>0.53</v>
      </c>
      <c r="Q10" s="11">
        <v>0.2</v>
      </c>
      <c r="R10" s="10">
        <v>0.18</v>
      </c>
      <c r="S10" s="8">
        <v>0.11</v>
      </c>
      <c r="T10" s="8">
        <v>0.1</v>
      </c>
      <c r="U10" s="11">
        <v>0.1</v>
      </c>
      <c r="V10" s="11">
        <v>0.1</v>
      </c>
      <c r="W10" s="11">
        <v>0.1</v>
      </c>
      <c r="X10" s="11">
        <v>8.6999999999999994E-2</v>
      </c>
      <c r="Y10" s="11">
        <v>8.7999999999999995E-2</v>
      </c>
      <c r="Z10" s="11">
        <v>12.087</v>
      </c>
      <c r="AA10" s="11">
        <v>12.087999999999999</v>
      </c>
      <c r="AB10" s="11">
        <v>12.087999999999999</v>
      </c>
      <c r="AC10" s="11">
        <v>12.087999999999999</v>
      </c>
      <c r="AD10" s="11">
        <v>12.101000000000001</v>
      </c>
      <c r="AE10" s="11">
        <v>10.231</v>
      </c>
      <c r="AF10" s="11">
        <v>10.199999999999999</v>
      </c>
      <c r="AG10" s="11">
        <v>10.199999999999999</v>
      </c>
    </row>
    <row r="11" spans="1:33" ht="18.75" customHeight="1">
      <c r="A11" s="391"/>
      <c r="B11" s="7" t="s">
        <v>45</v>
      </c>
      <c r="C11" s="10">
        <v>85.7</v>
      </c>
      <c r="D11" s="9">
        <v>86.7</v>
      </c>
      <c r="E11" s="9">
        <v>86.7</v>
      </c>
      <c r="F11" s="9">
        <v>88.7</v>
      </c>
      <c r="G11" s="9">
        <v>88.7</v>
      </c>
      <c r="H11" s="9">
        <v>88.7</v>
      </c>
      <c r="I11" s="9">
        <v>90.6</v>
      </c>
      <c r="J11" s="11">
        <v>314.8</v>
      </c>
      <c r="K11" s="11">
        <v>314.8</v>
      </c>
      <c r="L11" s="11">
        <v>85.01</v>
      </c>
      <c r="M11" s="10">
        <v>85.01</v>
      </c>
      <c r="N11" s="10">
        <v>85.16</v>
      </c>
      <c r="O11" s="11">
        <v>62.89</v>
      </c>
      <c r="P11" s="10">
        <v>63.89</v>
      </c>
      <c r="Q11" s="11">
        <v>64.569999999999993</v>
      </c>
      <c r="R11" s="10">
        <v>65.28</v>
      </c>
      <c r="S11" s="8">
        <v>65.28</v>
      </c>
      <c r="T11" s="8">
        <v>71</v>
      </c>
      <c r="U11" s="11">
        <v>71</v>
      </c>
      <c r="V11" s="11">
        <v>80.11</v>
      </c>
      <c r="W11" s="11">
        <v>87</v>
      </c>
      <c r="X11" s="11">
        <v>89.82</v>
      </c>
      <c r="Y11" s="11">
        <v>101.678</v>
      </c>
      <c r="Z11" s="11">
        <v>102.895</v>
      </c>
      <c r="AA11" s="11">
        <v>104.935</v>
      </c>
      <c r="AB11" s="11">
        <v>109.114</v>
      </c>
      <c r="AC11" s="11">
        <v>111.333</v>
      </c>
      <c r="AD11" s="11">
        <v>112.47199999999999</v>
      </c>
      <c r="AE11" s="11">
        <v>115.687</v>
      </c>
      <c r="AF11" s="11">
        <v>119.79300000000001</v>
      </c>
      <c r="AG11" s="11">
        <v>119.79300000000001</v>
      </c>
    </row>
    <row r="12" spans="1:33" ht="18.75" customHeight="1">
      <c r="A12" s="392"/>
      <c r="B12" s="31" t="s">
        <v>19</v>
      </c>
      <c r="C12" s="33">
        <f t="shared" ref="C12:AF12" si="3">SUM(C10:C11)</f>
        <v>91.100000000000009</v>
      </c>
      <c r="D12" s="33">
        <f t="shared" si="3"/>
        <v>91.2</v>
      </c>
      <c r="E12" s="33">
        <f t="shared" si="3"/>
        <v>91.2</v>
      </c>
      <c r="F12" s="33">
        <f t="shared" si="3"/>
        <v>93.2</v>
      </c>
      <c r="G12" s="33">
        <f t="shared" si="3"/>
        <v>93.2</v>
      </c>
      <c r="H12" s="33">
        <f t="shared" si="3"/>
        <v>93.5</v>
      </c>
      <c r="I12" s="33">
        <f t="shared" si="3"/>
        <v>95.1</v>
      </c>
      <c r="J12" s="33">
        <f t="shared" si="3"/>
        <v>320</v>
      </c>
      <c r="K12" s="34">
        <f t="shared" si="3"/>
        <v>320.10000000000002</v>
      </c>
      <c r="L12" s="32">
        <f t="shared" si="3"/>
        <v>88.22</v>
      </c>
      <c r="M12" s="32">
        <f t="shared" si="3"/>
        <v>87.410000000000011</v>
      </c>
      <c r="N12" s="33">
        <f t="shared" si="3"/>
        <v>87.039999999999992</v>
      </c>
      <c r="O12" s="33">
        <f t="shared" si="3"/>
        <v>63.42</v>
      </c>
      <c r="P12" s="33">
        <f t="shared" si="3"/>
        <v>64.42</v>
      </c>
      <c r="Q12" s="33">
        <f t="shared" si="3"/>
        <v>64.77</v>
      </c>
      <c r="R12" s="33">
        <f t="shared" si="3"/>
        <v>65.460000000000008</v>
      </c>
      <c r="S12" s="32">
        <f t="shared" si="3"/>
        <v>65.39</v>
      </c>
      <c r="T12" s="32">
        <f t="shared" si="3"/>
        <v>71.099999999999994</v>
      </c>
      <c r="U12" s="34">
        <f t="shared" si="3"/>
        <v>71.099999999999994</v>
      </c>
      <c r="V12" s="34">
        <f t="shared" si="3"/>
        <v>80.209999999999994</v>
      </c>
      <c r="W12" s="34">
        <f t="shared" si="3"/>
        <v>87.1</v>
      </c>
      <c r="X12" s="34">
        <f t="shared" si="3"/>
        <v>89.906999999999996</v>
      </c>
      <c r="Y12" s="34">
        <f t="shared" si="3"/>
        <v>101.76599999999999</v>
      </c>
      <c r="Z12" s="34">
        <f t="shared" si="3"/>
        <v>114.982</v>
      </c>
      <c r="AA12" s="34">
        <f t="shared" si="3"/>
        <v>117.023</v>
      </c>
      <c r="AB12" s="34">
        <f t="shared" si="3"/>
        <v>121.202</v>
      </c>
      <c r="AC12" s="34">
        <f t="shared" si="3"/>
        <v>123.42099999999999</v>
      </c>
      <c r="AD12" s="34">
        <f t="shared" si="3"/>
        <v>124.57299999999999</v>
      </c>
      <c r="AE12" s="34">
        <f t="shared" si="3"/>
        <v>125.91799999999999</v>
      </c>
      <c r="AF12" s="34">
        <f t="shared" si="3"/>
        <v>129.99299999999999</v>
      </c>
      <c r="AG12" s="34">
        <f t="shared" ref="AG12" si="4">SUM(AG10:AG11)</f>
        <v>129.99299999999999</v>
      </c>
    </row>
    <row r="13" spans="1:33" ht="18.75" customHeight="1">
      <c r="A13" s="390" t="s">
        <v>48</v>
      </c>
      <c r="B13" s="7" t="s">
        <v>44</v>
      </c>
      <c r="C13" s="10">
        <v>0.9</v>
      </c>
      <c r="D13" s="9">
        <v>0.8</v>
      </c>
      <c r="E13" s="9">
        <v>0.8</v>
      </c>
      <c r="F13" s="9">
        <v>0.8</v>
      </c>
      <c r="G13" s="9">
        <v>0.8</v>
      </c>
      <c r="H13" s="9">
        <v>0.5</v>
      </c>
      <c r="I13" s="9">
        <v>0.8</v>
      </c>
      <c r="J13" s="14">
        <v>0</v>
      </c>
      <c r="K13" s="14">
        <v>0</v>
      </c>
      <c r="L13" s="9">
        <v>0.22</v>
      </c>
      <c r="M13" s="10">
        <v>0.22</v>
      </c>
      <c r="N13" s="10">
        <v>0</v>
      </c>
      <c r="O13" s="11">
        <v>0</v>
      </c>
      <c r="P13" s="10">
        <v>0</v>
      </c>
      <c r="Q13" s="11">
        <v>0</v>
      </c>
      <c r="R13" s="10">
        <v>0</v>
      </c>
      <c r="S13" s="8">
        <v>0</v>
      </c>
      <c r="T13" s="8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0.221</v>
      </c>
      <c r="AA13" s="11">
        <v>0.221</v>
      </c>
      <c r="AB13" s="11">
        <v>0.221</v>
      </c>
      <c r="AC13" s="11">
        <v>0.221</v>
      </c>
      <c r="AD13" s="11">
        <v>0.221</v>
      </c>
      <c r="AE13" s="11">
        <v>0.221</v>
      </c>
      <c r="AF13" s="11">
        <v>0.221</v>
      </c>
      <c r="AG13" s="11">
        <v>0.221</v>
      </c>
    </row>
    <row r="14" spans="1:33" ht="18.75" customHeight="1">
      <c r="A14" s="391"/>
      <c r="B14" s="7" t="s">
        <v>45</v>
      </c>
      <c r="C14" s="10">
        <v>208.4</v>
      </c>
      <c r="D14" s="9">
        <v>209.3</v>
      </c>
      <c r="E14" s="9">
        <v>209.3</v>
      </c>
      <c r="F14" s="9">
        <v>210.3</v>
      </c>
      <c r="G14" s="9">
        <v>210.5</v>
      </c>
      <c r="H14" s="9">
        <v>172.4</v>
      </c>
      <c r="I14" s="9">
        <v>213.3</v>
      </c>
      <c r="J14" s="14">
        <v>0</v>
      </c>
      <c r="K14" s="14">
        <v>0</v>
      </c>
      <c r="L14" s="9">
        <v>163.95</v>
      </c>
      <c r="M14" s="10">
        <v>158.1</v>
      </c>
      <c r="N14" s="10">
        <v>149.86000000000001</v>
      </c>
      <c r="O14" s="11">
        <v>146.25</v>
      </c>
      <c r="P14" s="10">
        <v>156.19999999999999</v>
      </c>
      <c r="Q14" s="11">
        <v>156.69999999999999</v>
      </c>
      <c r="R14" s="10">
        <v>156.84</v>
      </c>
      <c r="S14" s="8">
        <v>155.61000000000001</v>
      </c>
      <c r="T14" s="8">
        <v>157.16</v>
      </c>
      <c r="U14" s="11">
        <v>157.16</v>
      </c>
      <c r="V14" s="11">
        <v>159</v>
      </c>
      <c r="W14" s="11">
        <v>160.6</v>
      </c>
      <c r="X14" s="11">
        <v>160.25200000000001</v>
      </c>
      <c r="Y14" s="11">
        <v>167.80699999999999</v>
      </c>
      <c r="Z14" s="11">
        <v>170.21</v>
      </c>
      <c r="AA14" s="11">
        <v>172.92</v>
      </c>
      <c r="AB14" s="11">
        <v>175.816</v>
      </c>
      <c r="AC14" s="11">
        <v>183.82300000000001</v>
      </c>
      <c r="AD14" s="11">
        <v>190.22200000000001</v>
      </c>
      <c r="AE14" s="11">
        <v>191.95400000000001</v>
      </c>
      <c r="AF14" s="11">
        <v>194.09399999999999</v>
      </c>
      <c r="AG14" s="11">
        <v>194.09399999999999</v>
      </c>
    </row>
    <row r="15" spans="1:33" ht="18.75" customHeight="1">
      <c r="A15" s="392"/>
      <c r="B15" s="31" t="s">
        <v>19</v>
      </c>
      <c r="C15" s="33">
        <f t="shared" ref="C15:AF15" si="5">SUM(C13:C14)</f>
        <v>209.3</v>
      </c>
      <c r="D15" s="33">
        <f t="shared" si="5"/>
        <v>210.10000000000002</v>
      </c>
      <c r="E15" s="33">
        <f t="shared" si="5"/>
        <v>210.10000000000002</v>
      </c>
      <c r="F15" s="33">
        <f t="shared" si="5"/>
        <v>211.10000000000002</v>
      </c>
      <c r="G15" s="33">
        <f t="shared" si="5"/>
        <v>211.3</v>
      </c>
      <c r="H15" s="35">
        <f t="shared" si="5"/>
        <v>172.9</v>
      </c>
      <c r="I15" s="33">
        <f t="shared" si="5"/>
        <v>214.10000000000002</v>
      </c>
      <c r="J15" s="33">
        <f t="shared" si="5"/>
        <v>0</v>
      </c>
      <c r="K15" s="33">
        <f t="shared" si="5"/>
        <v>0</v>
      </c>
      <c r="L15" s="33">
        <f t="shared" si="5"/>
        <v>164.17</v>
      </c>
      <c r="M15" s="32">
        <f t="shared" si="5"/>
        <v>158.32</v>
      </c>
      <c r="N15" s="32">
        <f t="shared" si="5"/>
        <v>149.86000000000001</v>
      </c>
      <c r="O15" s="32">
        <f t="shared" si="5"/>
        <v>146.25</v>
      </c>
      <c r="P15" s="32">
        <f t="shared" si="5"/>
        <v>156.19999999999999</v>
      </c>
      <c r="Q15" s="32">
        <f t="shared" si="5"/>
        <v>156.69999999999999</v>
      </c>
      <c r="R15" s="32">
        <f t="shared" si="5"/>
        <v>156.84</v>
      </c>
      <c r="S15" s="32">
        <f t="shared" si="5"/>
        <v>155.61000000000001</v>
      </c>
      <c r="T15" s="32">
        <f t="shared" si="5"/>
        <v>157.16</v>
      </c>
      <c r="U15" s="34">
        <f t="shared" si="5"/>
        <v>157.16</v>
      </c>
      <c r="V15" s="34">
        <f t="shared" si="5"/>
        <v>159</v>
      </c>
      <c r="W15" s="34">
        <f t="shared" si="5"/>
        <v>160.6</v>
      </c>
      <c r="X15" s="34">
        <f t="shared" si="5"/>
        <v>160.25200000000001</v>
      </c>
      <c r="Y15" s="34">
        <f t="shared" si="5"/>
        <v>167.80699999999999</v>
      </c>
      <c r="Z15" s="34">
        <f t="shared" si="5"/>
        <v>170.43100000000001</v>
      </c>
      <c r="AA15" s="34">
        <f t="shared" si="5"/>
        <v>173.14099999999999</v>
      </c>
      <c r="AB15" s="34">
        <f t="shared" si="5"/>
        <v>176.03700000000001</v>
      </c>
      <c r="AC15" s="34">
        <f t="shared" si="5"/>
        <v>184.04400000000001</v>
      </c>
      <c r="AD15" s="34">
        <f t="shared" si="5"/>
        <v>190.44300000000001</v>
      </c>
      <c r="AE15" s="34">
        <f t="shared" si="5"/>
        <v>192.17500000000001</v>
      </c>
      <c r="AF15" s="34">
        <f t="shared" si="5"/>
        <v>194.315</v>
      </c>
      <c r="AG15" s="34">
        <f t="shared" ref="AG15" si="6">SUM(AG13:AG14)</f>
        <v>194.315</v>
      </c>
    </row>
    <row r="16" spans="1:33" ht="18.75" customHeight="1">
      <c r="A16" s="390" t="s">
        <v>39</v>
      </c>
      <c r="B16" s="15" t="s">
        <v>44</v>
      </c>
      <c r="C16" s="16">
        <f>SUM(C7+C10+C13)</f>
        <v>348.69999999999993</v>
      </c>
      <c r="D16" s="17">
        <f t="shared" ref="D16:AC16" si="7">SUM(D7+D10+D13)</f>
        <v>333.40000000000003</v>
      </c>
      <c r="E16" s="17">
        <f t="shared" si="7"/>
        <v>314.10000000000002</v>
      </c>
      <c r="F16" s="17">
        <f t="shared" si="7"/>
        <v>296.5</v>
      </c>
      <c r="G16" s="17">
        <f t="shared" si="7"/>
        <v>275.90000000000003</v>
      </c>
      <c r="H16" s="17">
        <f t="shared" si="7"/>
        <v>255.70000000000002</v>
      </c>
      <c r="I16" s="17">
        <f t="shared" si="7"/>
        <v>225.20000000000002</v>
      </c>
      <c r="J16" s="17">
        <f t="shared" si="7"/>
        <v>200.6</v>
      </c>
      <c r="K16" s="16">
        <f t="shared" si="7"/>
        <v>183</v>
      </c>
      <c r="L16" s="16">
        <f t="shared" si="7"/>
        <v>151.15</v>
      </c>
      <c r="M16" s="16">
        <f t="shared" si="7"/>
        <v>123.78</v>
      </c>
      <c r="N16" s="16">
        <f t="shared" si="7"/>
        <v>95.52</v>
      </c>
      <c r="O16" s="16">
        <f t="shared" si="7"/>
        <v>84.81</v>
      </c>
      <c r="P16" s="16">
        <f t="shared" si="7"/>
        <v>78.460000000000008</v>
      </c>
      <c r="Q16" s="16">
        <f t="shared" si="7"/>
        <v>64.42</v>
      </c>
      <c r="R16" s="16">
        <f t="shared" si="7"/>
        <v>57.35</v>
      </c>
      <c r="S16" s="16">
        <f t="shared" si="7"/>
        <v>54.15</v>
      </c>
      <c r="T16" s="16">
        <f t="shared" si="7"/>
        <v>53.35</v>
      </c>
      <c r="U16" s="18">
        <f t="shared" si="7"/>
        <v>61.1</v>
      </c>
      <c r="V16" s="18">
        <f t="shared" si="7"/>
        <v>61.1</v>
      </c>
      <c r="W16" s="18">
        <f t="shared" si="7"/>
        <v>64.199999999999989</v>
      </c>
      <c r="X16" s="18">
        <f>SUM(X7+X10+X13)</f>
        <v>64.201000000000008</v>
      </c>
      <c r="Y16" s="18">
        <f t="shared" si="7"/>
        <v>65.934999999999988</v>
      </c>
      <c r="Z16" s="18">
        <f t="shared" si="7"/>
        <v>77.411000000000001</v>
      </c>
      <c r="AA16" s="18">
        <f t="shared" si="7"/>
        <v>80.084000000000003</v>
      </c>
      <c r="AB16" s="18">
        <f>SUM(AB7+AB10+AB13)</f>
        <v>76.750999999999991</v>
      </c>
      <c r="AC16" s="18">
        <f t="shared" si="7"/>
        <v>77.405000000000001</v>
      </c>
      <c r="AD16" s="18">
        <f t="shared" ref="AD16:AF16" si="8">SUM(AD7+AD10+AD13)</f>
        <v>75.114000000000004</v>
      </c>
      <c r="AE16" s="18">
        <f t="shared" si="8"/>
        <v>73.460999999999999</v>
      </c>
      <c r="AF16" s="18">
        <f t="shared" si="8"/>
        <v>83.268000000000001</v>
      </c>
      <c r="AG16" s="18">
        <f t="shared" ref="AG16" si="9">SUM(AG7+AG10+AG13)</f>
        <v>82.647000000000006</v>
      </c>
    </row>
    <row r="17" spans="1:33" ht="18.75" customHeight="1">
      <c r="A17" s="391"/>
      <c r="B17" s="19" t="s">
        <v>12</v>
      </c>
      <c r="C17" s="20">
        <f>C16/C20*100</f>
        <v>18.985136385909502</v>
      </c>
      <c r="D17" s="20">
        <f t="shared" ref="D17:AC17" si="10">D16/D20*100</f>
        <v>18.331775443998463</v>
      </c>
      <c r="E17" s="20">
        <f t="shared" si="10"/>
        <v>17.524967918317248</v>
      </c>
      <c r="F17" s="20">
        <f t="shared" si="10"/>
        <v>16.772259305351284</v>
      </c>
      <c r="G17" s="20">
        <f t="shared" si="10"/>
        <v>15.87456846950518</v>
      </c>
      <c r="H17" s="20">
        <f t="shared" si="10"/>
        <v>15.140928469919468</v>
      </c>
      <c r="I17" s="20">
        <f t="shared" si="10"/>
        <v>13.652622006668688</v>
      </c>
      <c r="J17" s="20">
        <f t="shared" si="10"/>
        <v>12.41029448156397</v>
      </c>
      <c r="K17" s="21">
        <f t="shared" si="10"/>
        <v>11.763193417754065</v>
      </c>
      <c r="L17" s="20">
        <f t="shared" si="10"/>
        <v>10.31916709336064</v>
      </c>
      <c r="M17" s="20">
        <f t="shared" si="10"/>
        <v>8.651829899068975</v>
      </c>
      <c r="N17" s="21">
        <f t="shared" si="10"/>
        <v>6.875305905047072</v>
      </c>
      <c r="O17" s="21">
        <f t="shared" si="10"/>
        <v>6.2877647704272661</v>
      </c>
      <c r="P17" s="21">
        <f t="shared" si="10"/>
        <v>5.9187800946129752</v>
      </c>
      <c r="Q17" s="21">
        <f t="shared" si="10"/>
        <v>5.0375351892399118</v>
      </c>
      <c r="R17" s="21">
        <f t="shared" si="10"/>
        <v>4.5112013089169984</v>
      </c>
      <c r="S17" s="21">
        <f t="shared" si="10"/>
        <v>4.2854090329932957</v>
      </c>
      <c r="T17" s="21">
        <f t="shared" si="10"/>
        <v>4.274805490340623</v>
      </c>
      <c r="U17" s="22">
        <f t="shared" si="10"/>
        <v>4.8996415483188054</v>
      </c>
      <c r="V17" s="22">
        <f t="shared" si="10"/>
        <v>5.9422502747439783</v>
      </c>
      <c r="W17" s="22">
        <f t="shared" si="10"/>
        <v>6.2916503332026643</v>
      </c>
      <c r="X17" s="22">
        <f t="shared" si="10"/>
        <v>6.2510588661417952</v>
      </c>
      <c r="Y17" s="22">
        <f t="shared" si="10"/>
        <v>6.3326760706770235</v>
      </c>
      <c r="Z17" s="22">
        <f t="shared" si="10"/>
        <v>7.3111875497023995</v>
      </c>
      <c r="AA17" s="22">
        <f t="shared" si="10"/>
        <v>7.4931556324045951</v>
      </c>
      <c r="AB17" s="22">
        <f t="shared" si="10"/>
        <v>7.1437081272466303</v>
      </c>
      <c r="AC17" s="22">
        <f t="shared" si="10"/>
        <v>7.180473342591279</v>
      </c>
      <c r="AD17" s="22">
        <f t="shared" ref="AD17:AF17" si="11">AD16/AD20*100</f>
        <v>6.9440823594016088</v>
      </c>
      <c r="AE17" s="22">
        <f t="shared" si="11"/>
        <v>6.7706490001769595</v>
      </c>
      <c r="AF17" s="22">
        <f t="shared" si="11"/>
        <v>7.5626336798223504</v>
      </c>
      <c r="AG17" s="22">
        <f t="shared" ref="AG17" si="12">AG16/AG20*100</f>
        <v>7.5241436822210739</v>
      </c>
    </row>
    <row r="18" spans="1:33" ht="18.75" customHeight="1">
      <c r="A18" s="391"/>
      <c r="B18" s="7" t="s">
        <v>45</v>
      </c>
      <c r="C18" s="8">
        <f t="shared" ref="C18:AC18" si="13">SUM(C8+C11+C14)</f>
        <v>1488.0000000000002</v>
      </c>
      <c r="D18" s="10">
        <f t="shared" si="13"/>
        <v>1485.3</v>
      </c>
      <c r="E18" s="10">
        <f t="shared" si="13"/>
        <v>1478.2</v>
      </c>
      <c r="F18" s="10">
        <f t="shared" si="13"/>
        <v>1471.3</v>
      </c>
      <c r="G18" s="10">
        <f t="shared" si="13"/>
        <v>1462.1000000000001</v>
      </c>
      <c r="H18" s="10">
        <f t="shared" si="13"/>
        <v>1433.1000000000001</v>
      </c>
      <c r="I18" s="10">
        <f t="shared" si="13"/>
        <v>1424.3</v>
      </c>
      <c r="J18" s="10">
        <f t="shared" si="13"/>
        <v>1415.8</v>
      </c>
      <c r="K18" s="8">
        <f t="shared" si="13"/>
        <v>1372.7</v>
      </c>
      <c r="L18" s="8">
        <f t="shared" si="13"/>
        <v>1313.6000000000001</v>
      </c>
      <c r="M18" s="8">
        <f t="shared" si="13"/>
        <v>1306.8999999999999</v>
      </c>
      <c r="N18" s="8">
        <f t="shared" si="13"/>
        <v>1293.8000000000002</v>
      </c>
      <c r="O18" s="8">
        <f t="shared" si="13"/>
        <v>1264</v>
      </c>
      <c r="P18" s="8">
        <f t="shared" si="13"/>
        <v>1247.1510000000001</v>
      </c>
      <c r="Q18" s="8">
        <f t="shared" si="13"/>
        <v>1214.3800000000001</v>
      </c>
      <c r="R18" s="8">
        <f t="shared" si="13"/>
        <v>1213.9299999999998</v>
      </c>
      <c r="S18" s="8">
        <f t="shared" si="13"/>
        <v>1209.44</v>
      </c>
      <c r="T18" s="8">
        <f t="shared" si="13"/>
        <v>1194.6600000000001</v>
      </c>
      <c r="U18" s="11">
        <f t="shared" si="13"/>
        <v>1185.93</v>
      </c>
      <c r="V18" s="11">
        <f t="shared" si="13"/>
        <v>967.13</v>
      </c>
      <c r="W18" s="11">
        <f t="shared" si="13"/>
        <v>956.2</v>
      </c>
      <c r="X18" s="11">
        <f t="shared" si="13"/>
        <v>962.84099999999989</v>
      </c>
      <c r="Y18" s="11">
        <f t="shared" si="13"/>
        <v>975.25200000000007</v>
      </c>
      <c r="Z18" s="11">
        <f t="shared" si="13"/>
        <v>981.39099999999996</v>
      </c>
      <c r="AA18" s="11">
        <f t="shared" si="13"/>
        <v>988.678</v>
      </c>
      <c r="AB18" s="11">
        <f>SUM(AB8+AB11+AB14)</f>
        <v>997.6350000000001</v>
      </c>
      <c r="AC18" s="11">
        <f t="shared" si="13"/>
        <v>1000.588</v>
      </c>
      <c r="AD18" s="11">
        <f t="shared" ref="AD18:AF18" si="14">SUM(AD8+AD11+AD14)</f>
        <v>1006.5839999999999</v>
      </c>
      <c r="AE18" s="11">
        <f t="shared" si="14"/>
        <v>1011.5309999999999</v>
      </c>
      <c r="AF18" s="11">
        <f t="shared" si="14"/>
        <v>1017.777</v>
      </c>
      <c r="AG18" s="11">
        <f t="shared" ref="AG18" si="15">SUM(AG8+AG11+AG14)</f>
        <v>1015.777</v>
      </c>
    </row>
    <row r="19" spans="1:33" ht="18.75" customHeight="1">
      <c r="A19" s="392"/>
      <c r="B19" s="7" t="s">
        <v>12</v>
      </c>
      <c r="C19" s="8">
        <f>C18/C20*100</f>
        <v>81.014863614090487</v>
      </c>
      <c r="D19" s="9">
        <f t="shared" ref="D19:AC19" si="16">D18/D20*100</f>
        <v>81.668224556001533</v>
      </c>
      <c r="E19" s="9">
        <f t="shared" si="16"/>
        <v>82.475032081682755</v>
      </c>
      <c r="F19" s="9">
        <f t="shared" si="16"/>
        <v>83.227740694648716</v>
      </c>
      <c r="G19" s="9">
        <f t="shared" si="16"/>
        <v>84.125431530494822</v>
      </c>
      <c r="H19" s="10">
        <f t="shared" si="16"/>
        <v>84.859071530080527</v>
      </c>
      <c r="I19" s="9">
        <f t="shared" si="16"/>
        <v>86.347377993331307</v>
      </c>
      <c r="J19" s="10">
        <f t="shared" si="16"/>
        <v>87.589705518436034</v>
      </c>
      <c r="K19" s="8">
        <f t="shared" si="16"/>
        <v>88.236806582245933</v>
      </c>
      <c r="L19" s="10">
        <f t="shared" si="16"/>
        <v>89.680832906639353</v>
      </c>
      <c r="M19" s="10">
        <f t="shared" si="16"/>
        <v>91.348170100931029</v>
      </c>
      <c r="N19" s="8">
        <f t="shared" si="16"/>
        <v>93.124694094952929</v>
      </c>
      <c r="O19" s="8">
        <f t="shared" si="16"/>
        <v>93.712235229572741</v>
      </c>
      <c r="P19" s="8">
        <f t="shared" si="16"/>
        <v>94.08121990538703</v>
      </c>
      <c r="Q19" s="8">
        <f t="shared" si="16"/>
        <v>94.962464810760082</v>
      </c>
      <c r="R19" s="8">
        <f t="shared" si="16"/>
        <v>95.488798691083005</v>
      </c>
      <c r="S19" s="8">
        <f t="shared" si="16"/>
        <v>95.7145909670067</v>
      </c>
      <c r="T19" s="8">
        <f t="shared" si="16"/>
        <v>95.725194509659389</v>
      </c>
      <c r="U19" s="11">
        <f t="shared" si="16"/>
        <v>95.100358451681203</v>
      </c>
      <c r="V19" s="11">
        <f t="shared" si="16"/>
        <v>94.057749725256031</v>
      </c>
      <c r="W19" s="11">
        <f t="shared" si="16"/>
        <v>93.708349666797332</v>
      </c>
      <c r="X19" s="11">
        <f t="shared" si="16"/>
        <v>93.748941133858196</v>
      </c>
      <c r="Y19" s="11">
        <f t="shared" si="16"/>
        <v>93.667323929322961</v>
      </c>
      <c r="Z19" s="11">
        <f t="shared" si="16"/>
        <v>92.688812450297604</v>
      </c>
      <c r="AA19" s="11">
        <f t="shared" si="16"/>
        <v>92.506844367595406</v>
      </c>
      <c r="AB19" s="11">
        <f t="shared" si="16"/>
        <v>92.85629187275336</v>
      </c>
      <c r="AC19" s="11">
        <f t="shared" si="16"/>
        <v>92.81952665740873</v>
      </c>
      <c r="AD19" s="11">
        <f t="shared" ref="AD19:AF19" si="17">AD18/AD20*100</f>
        <v>93.055917640598395</v>
      </c>
      <c r="AE19" s="11">
        <f t="shared" si="17"/>
        <v>93.229350999823041</v>
      </c>
      <c r="AF19" s="11">
        <f t="shared" si="17"/>
        <v>92.437366320177645</v>
      </c>
      <c r="AG19" s="11">
        <f t="shared" ref="AG19" si="18">AG18/AG20*100</f>
        <v>92.475856317778934</v>
      </c>
    </row>
    <row r="20" spans="1:33" s="2" customFormat="1" ht="18.75" customHeight="1">
      <c r="A20" s="393" t="s">
        <v>49</v>
      </c>
      <c r="B20" s="394"/>
      <c r="C20" s="13">
        <f>SUM(C16,C18)</f>
        <v>1836.7000000000003</v>
      </c>
      <c r="D20" s="13">
        <f t="shared" ref="D20:AC20" si="19">SUM(D16,D18)</f>
        <v>1818.7</v>
      </c>
      <c r="E20" s="13">
        <f t="shared" si="19"/>
        <v>1792.3000000000002</v>
      </c>
      <c r="F20" s="13">
        <f t="shared" si="19"/>
        <v>1767.8</v>
      </c>
      <c r="G20" s="13">
        <f t="shared" si="19"/>
        <v>1738.0000000000002</v>
      </c>
      <c r="H20" s="13">
        <f t="shared" si="19"/>
        <v>1688.8000000000002</v>
      </c>
      <c r="I20" s="13">
        <f t="shared" si="19"/>
        <v>1649.5</v>
      </c>
      <c r="J20" s="13">
        <f t="shared" si="19"/>
        <v>1616.3999999999999</v>
      </c>
      <c r="K20" s="13">
        <f t="shared" si="19"/>
        <v>1555.7</v>
      </c>
      <c r="L20" s="12">
        <f t="shared" si="19"/>
        <v>1464.7500000000002</v>
      </c>
      <c r="M20" s="12">
        <f t="shared" si="19"/>
        <v>1430.6799999999998</v>
      </c>
      <c r="N20" s="12">
        <f t="shared" si="19"/>
        <v>1389.3200000000002</v>
      </c>
      <c r="O20" s="12">
        <f t="shared" si="19"/>
        <v>1348.81</v>
      </c>
      <c r="P20" s="12">
        <f t="shared" si="19"/>
        <v>1325.6110000000001</v>
      </c>
      <c r="Q20" s="12">
        <f t="shared" si="19"/>
        <v>1278.8000000000002</v>
      </c>
      <c r="R20" s="12">
        <f t="shared" si="19"/>
        <v>1271.2799999999997</v>
      </c>
      <c r="S20" s="12">
        <f t="shared" si="19"/>
        <v>1263.5900000000001</v>
      </c>
      <c r="T20" s="12">
        <f t="shared" si="19"/>
        <v>1248.01</v>
      </c>
      <c r="U20" s="13">
        <f t="shared" si="19"/>
        <v>1247.03</v>
      </c>
      <c r="V20" s="13">
        <f t="shared" si="19"/>
        <v>1028.23</v>
      </c>
      <c r="W20" s="13">
        <f t="shared" si="19"/>
        <v>1020.4000000000001</v>
      </c>
      <c r="X20" s="13">
        <f t="shared" si="19"/>
        <v>1027.0419999999999</v>
      </c>
      <c r="Y20" s="13">
        <f t="shared" si="19"/>
        <v>1041.1870000000001</v>
      </c>
      <c r="Z20" s="13">
        <f t="shared" si="19"/>
        <v>1058.8019999999999</v>
      </c>
      <c r="AA20" s="13">
        <f t="shared" si="19"/>
        <v>1068.7619999999999</v>
      </c>
      <c r="AB20" s="13">
        <f t="shared" si="19"/>
        <v>1074.3860000000002</v>
      </c>
      <c r="AC20" s="13">
        <f t="shared" si="19"/>
        <v>1077.9929999999999</v>
      </c>
      <c r="AD20" s="13">
        <f t="shared" ref="AD20:AE20" si="20">SUM(AD16,AD18)</f>
        <v>1081.6979999999999</v>
      </c>
      <c r="AE20" s="13">
        <f t="shared" si="20"/>
        <v>1084.992</v>
      </c>
      <c r="AF20" s="13">
        <f>SUM(AF16,AF18)</f>
        <v>1101.0450000000001</v>
      </c>
      <c r="AG20" s="13">
        <f t="shared" ref="AG20" si="21">SUM(AG16,AG18)</f>
        <v>1098.424</v>
      </c>
    </row>
    <row r="21" spans="1:33">
      <c r="A21" s="37" t="s">
        <v>166</v>
      </c>
      <c r="K21" s="23"/>
      <c r="L21" s="23"/>
      <c r="M21" s="23"/>
      <c r="N21" s="23"/>
      <c r="O21" s="3"/>
      <c r="P21" s="3"/>
      <c r="Q21" s="3"/>
      <c r="R21" s="3"/>
      <c r="S21" s="5"/>
      <c r="T21" s="5"/>
      <c r="W21" s="1"/>
      <c r="X21" s="24"/>
      <c r="Y21" s="23"/>
    </row>
    <row r="22" spans="1:33" ht="18.75" customHeight="1">
      <c r="A22" s="1" t="s">
        <v>257</v>
      </c>
      <c r="K22" s="23"/>
      <c r="L22" s="23"/>
      <c r="M22" s="23"/>
      <c r="N22" s="23"/>
      <c r="O22" s="3"/>
      <c r="P22" s="3"/>
      <c r="Q22" s="3"/>
      <c r="R22" s="3"/>
      <c r="S22" s="5"/>
      <c r="T22" s="5"/>
      <c r="W22" s="1"/>
      <c r="X22" s="24"/>
      <c r="Y22" s="23"/>
      <c r="AA22" s="24"/>
    </row>
    <row r="23" spans="1:33" ht="18.75" customHeight="1">
      <c r="A23" s="1" t="s">
        <v>306</v>
      </c>
      <c r="K23" s="23"/>
      <c r="L23" s="23"/>
      <c r="M23" s="23"/>
      <c r="N23" s="23"/>
      <c r="O23" s="3"/>
      <c r="P23" s="3"/>
      <c r="Q23" s="3"/>
      <c r="R23" s="3"/>
      <c r="S23" s="5"/>
      <c r="T23" s="5"/>
      <c r="W23" s="1"/>
      <c r="X23" s="24"/>
      <c r="Y23" s="23"/>
      <c r="AA23" s="24"/>
    </row>
    <row r="24" spans="1:33" ht="18.75" customHeight="1">
      <c r="A24" s="1" t="s">
        <v>345</v>
      </c>
      <c r="S24" s="5"/>
      <c r="T24" s="5"/>
      <c r="W24" s="5"/>
      <c r="X24" s="5"/>
      <c r="Z24" s="25"/>
      <c r="AA24" s="26"/>
    </row>
    <row r="25" spans="1:33">
      <c r="A25" s="27"/>
      <c r="O25" s="3"/>
      <c r="P25" s="3"/>
      <c r="Q25" s="3"/>
      <c r="R25" s="3"/>
      <c r="S25" s="4"/>
      <c r="T25" s="4"/>
      <c r="AA25" s="23"/>
    </row>
    <row r="26" spans="1:33">
      <c r="O26" s="3"/>
      <c r="P26" s="3"/>
      <c r="Q26" s="3"/>
      <c r="R26" s="3"/>
      <c r="S26" s="4"/>
      <c r="T26" s="4"/>
      <c r="AA26" s="23"/>
    </row>
    <row r="27" spans="1:33">
      <c r="O27" s="3"/>
      <c r="P27" s="3"/>
      <c r="R27" s="28"/>
      <c r="S27" s="4"/>
      <c r="T27" s="4"/>
      <c r="AA27" s="23"/>
    </row>
    <row r="28" spans="1:33">
      <c r="O28" s="3"/>
      <c r="P28" s="3"/>
      <c r="Q28" s="3"/>
      <c r="R28" s="3"/>
      <c r="S28" s="4"/>
      <c r="T28" s="4"/>
      <c r="AA28" s="23"/>
    </row>
    <row r="29" spans="1:33">
      <c r="O29" s="3"/>
      <c r="P29" s="3"/>
      <c r="Q29" s="3"/>
      <c r="R29" s="3"/>
      <c r="S29" s="4"/>
      <c r="T29" s="4"/>
      <c r="AA29" s="23"/>
    </row>
    <row r="30" spans="1:33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3"/>
      <c r="P30" s="3"/>
      <c r="Q30" s="3"/>
      <c r="R30" s="3"/>
      <c r="S30" s="4"/>
      <c r="T30" s="4"/>
      <c r="AA30" s="23"/>
    </row>
    <row r="31" spans="1:33">
      <c r="AA31" s="23"/>
    </row>
    <row r="32" spans="1:33">
      <c r="AA32" s="23"/>
    </row>
    <row r="33" spans="16:27">
      <c r="P33" s="1" t="s">
        <v>18</v>
      </c>
      <c r="AA33" s="23"/>
    </row>
    <row r="34" spans="16:27">
      <c r="AA34" s="23"/>
    </row>
    <row r="35" spans="16:27">
      <c r="AA35" s="23"/>
    </row>
    <row r="36" spans="16:27">
      <c r="AA36" s="23"/>
    </row>
    <row r="37" spans="16:27">
      <c r="AA37" s="23"/>
    </row>
  </sheetData>
  <mergeCells count="8">
    <mergeCell ref="A4:AG4"/>
    <mergeCell ref="A3:AG3"/>
    <mergeCell ref="A2:AG2"/>
    <mergeCell ref="A16:A19"/>
    <mergeCell ref="A20:B20"/>
    <mergeCell ref="A7:A9"/>
    <mergeCell ref="A10:A12"/>
    <mergeCell ref="A13:A15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2"/>
  <sheetViews>
    <sheetView view="pageBreakPreview" zoomScaleNormal="100" zoomScaleSheetLayoutView="100" workbookViewId="0">
      <pane xSplit="2" topLeftCell="F1" activePane="topRight" state="frozen"/>
      <selection activeCell="AL17" sqref="AL17"/>
      <selection pane="topRight" activeCell="AL17" sqref="AL17"/>
    </sheetView>
  </sheetViews>
  <sheetFormatPr defaultColWidth="8.6640625" defaultRowHeight="18" customHeight="1"/>
  <cols>
    <col min="1" max="1" width="9.1640625" style="76" customWidth="1"/>
    <col min="2" max="2" width="23.6640625" style="76" customWidth="1"/>
    <col min="3" max="6" width="14.5" style="76" customWidth="1"/>
    <col min="7" max="12" width="14.1640625" style="76" customWidth="1"/>
    <col min="13" max="14" width="14.1640625" style="76" bestFit="1" customWidth="1"/>
    <col min="15" max="23" width="15.6640625" style="76" bestFit="1" customWidth="1"/>
    <col min="24" max="16384" width="8.6640625" style="76"/>
  </cols>
  <sheetData>
    <row r="2" spans="1:23" s="80" customFormat="1" ht="18.75" customHeight="1">
      <c r="A2" s="429" t="s">
        <v>29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</row>
    <row r="3" spans="1:23" s="80" customFormat="1" ht="18.75" customHeight="1">
      <c r="A3" s="429" t="s">
        <v>313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</row>
    <row r="4" spans="1:23" s="80" customFormat="1" ht="18.75" customHeight="1">
      <c r="A4" s="429" t="s">
        <v>302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</row>
    <row r="5" spans="1:23" s="80" customFormat="1" ht="18.75" customHeight="1">
      <c r="A5" s="381"/>
      <c r="B5" s="381"/>
      <c r="C5" s="381"/>
      <c r="D5" s="381"/>
      <c r="E5" s="381"/>
      <c r="F5" s="381"/>
      <c r="G5" s="381"/>
      <c r="H5" s="381"/>
      <c r="L5" s="381"/>
      <c r="M5" s="381"/>
      <c r="N5" s="381"/>
      <c r="O5" s="381"/>
      <c r="P5" s="381"/>
      <c r="Q5" s="381"/>
      <c r="R5" s="381"/>
      <c r="S5" s="381"/>
      <c r="T5" s="381"/>
    </row>
    <row r="6" spans="1:23" s="73" customFormat="1" ht="30" customHeight="1">
      <c r="A6" s="96" t="s">
        <v>145</v>
      </c>
      <c r="B6" s="97" t="s">
        <v>65</v>
      </c>
      <c r="C6" s="383">
        <v>2000</v>
      </c>
      <c r="D6" s="383">
        <v>2001</v>
      </c>
      <c r="E6" s="383">
        <v>2002</v>
      </c>
      <c r="F6" s="383">
        <v>2003</v>
      </c>
      <c r="G6" s="383">
        <v>2004</v>
      </c>
      <c r="H6" s="383">
        <v>2005</v>
      </c>
      <c r="I6" s="383">
        <v>2006</v>
      </c>
      <c r="J6" s="383">
        <v>2007</v>
      </c>
      <c r="K6" s="383">
        <v>2008</v>
      </c>
      <c r="L6" s="383">
        <v>2009</v>
      </c>
      <c r="M6" s="383">
        <v>2010</v>
      </c>
      <c r="N6" s="383">
        <v>2011</v>
      </c>
      <c r="O6" s="383">
        <v>2012</v>
      </c>
      <c r="P6" s="383">
        <v>2013</v>
      </c>
      <c r="Q6" s="383">
        <v>2014</v>
      </c>
      <c r="R6" s="383">
        <v>2015</v>
      </c>
      <c r="S6" s="383">
        <v>2016</v>
      </c>
      <c r="T6" s="383">
        <v>2017</v>
      </c>
      <c r="U6" s="383">
        <v>2018</v>
      </c>
      <c r="V6" s="383" t="s">
        <v>350</v>
      </c>
      <c r="W6" s="383" t="s">
        <v>344</v>
      </c>
    </row>
    <row r="7" spans="1:23" ht="18.75" customHeight="1">
      <c r="A7" s="74">
        <v>1</v>
      </c>
      <c r="B7" s="98" t="s">
        <v>261</v>
      </c>
      <c r="C7" s="75">
        <v>1619.8917469999999</v>
      </c>
      <c r="D7" s="75">
        <v>1518.9498390000001</v>
      </c>
      <c r="E7" s="75">
        <v>1470.1497609999999</v>
      </c>
      <c r="F7" s="75">
        <v>1539.792295</v>
      </c>
      <c r="G7" s="75">
        <v>1731.924121</v>
      </c>
      <c r="H7" s="75">
        <v>1857.382353</v>
      </c>
      <c r="I7" s="75">
        <v>2089.9283019999998</v>
      </c>
      <c r="J7" s="75">
        <v>2100.1892200000002</v>
      </c>
      <c r="K7" s="75">
        <v>2623.7115050000002</v>
      </c>
      <c r="L7" s="75">
        <v>2570.4926479999999</v>
      </c>
      <c r="M7" s="75">
        <v>3259.8949790000001</v>
      </c>
      <c r="N7" s="75">
        <v>3353.1841469999999</v>
      </c>
      <c r="O7" s="75">
        <v>3642.8905970000001</v>
      </c>
      <c r="P7" s="75">
        <v>3481.9464910000002</v>
      </c>
      <c r="Q7" s="75">
        <v>3521.6997190000002</v>
      </c>
      <c r="R7" s="75">
        <v>4496.3577379999997</v>
      </c>
      <c r="S7" s="75">
        <v>4530.1213809999999</v>
      </c>
      <c r="T7" s="75">
        <v>5502.4166619999996</v>
      </c>
      <c r="U7" s="75">
        <v>6181.3292000000001</v>
      </c>
      <c r="V7" s="75">
        <v>6466.8137720000004</v>
      </c>
      <c r="W7" s="75">
        <v>11893.822920000001</v>
      </c>
    </row>
    <row r="8" spans="1:23" ht="18.75" customHeight="1">
      <c r="A8" s="74">
        <v>2</v>
      </c>
      <c r="B8" s="98" t="s">
        <v>262</v>
      </c>
      <c r="C8" s="75">
        <v>164.476708</v>
      </c>
      <c r="D8" s="75">
        <v>170.56384600000001</v>
      </c>
      <c r="E8" s="75">
        <v>174.711917</v>
      </c>
      <c r="F8" s="75">
        <v>170.502633</v>
      </c>
      <c r="G8" s="75">
        <v>220.226237</v>
      </c>
      <c r="H8" s="75">
        <v>234.18653900000001</v>
      </c>
      <c r="I8" s="75">
        <v>337.95393899999999</v>
      </c>
      <c r="J8" s="75">
        <v>464.24557499999997</v>
      </c>
      <c r="K8" s="75">
        <v>523.17041700000004</v>
      </c>
      <c r="L8" s="75">
        <v>554.78888099999995</v>
      </c>
      <c r="M8" s="75">
        <v>736.05399899999998</v>
      </c>
      <c r="N8" s="75">
        <v>743.88529300000005</v>
      </c>
      <c r="O8" s="75">
        <v>728.612751</v>
      </c>
      <c r="P8" s="75">
        <v>867.71548700000005</v>
      </c>
      <c r="Q8" s="75">
        <v>845.93257300000005</v>
      </c>
      <c r="R8" s="75">
        <v>988.74428499999999</v>
      </c>
      <c r="S8" s="75">
        <v>1084.2112179999999</v>
      </c>
      <c r="T8" s="75">
        <v>1233.2729200000001</v>
      </c>
      <c r="U8" s="75">
        <v>1358.6219739999999</v>
      </c>
      <c r="V8" s="75">
        <v>1234.9687960000001</v>
      </c>
      <c r="W8" s="75">
        <v>2251.3448990000002</v>
      </c>
    </row>
    <row r="9" spans="1:23" ht="18.75" customHeight="1">
      <c r="A9" s="74">
        <v>3</v>
      </c>
      <c r="B9" s="98" t="s">
        <v>265</v>
      </c>
      <c r="C9" s="75">
        <v>264.25686100000001</v>
      </c>
      <c r="D9" s="75">
        <v>244.5283</v>
      </c>
      <c r="E9" s="75">
        <v>225.48456400000001</v>
      </c>
      <c r="F9" s="75">
        <v>238.013307</v>
      </c>
      <c r="G9" s="75">
        <v>271.008735</v>
      </c>
      <c r="H9" s="75">
        <v>294.66918600000002</v>
      </c>
      <c r="I9" s="75">
        <v>331.48760299999998</v>
      </c>
      <c r="J9" s="75">
        <v>361.22797600000001</v>
      </c>
      <c r="K9" s="75">
        <v>392.28156300000001</v>
      </c>
      <c r="L9" s="75">
        <v>386.97348099999999</v>
      </c>
      <c r="M9" s="75">
        <v>419.03054400000002</v>
      </c>
      <c r="N9" s="75">
        <v>474.517492</v>
      </c>
      <c r="O9" s="75">
        <v>449.59975100000003</v>
      </c>
      <c r="P9" s="75">
        <v>480.58194700000001</v>
      </c>
      <c r="Q9" s="75">
        <v>475.50726100000003</v>
      </c>
      <c r="R9" s="75">
        <v>630.38463400000001</v>
      </c>
      <c r="S9" s="75">
        <v>557.27852600000006</v>
      </c>
      <c r="T9" s="75">
        <v>670.66235099999994</v>
      </c>
      <c r="U9" s="75">
        <v>687.78181199999995</v>
      </c>
      <c r="V9" s="75">
        <v>706.05690600000003</v>
      </c>
      <c r="W9" s="75">
        <v>2127.9680750000002</v>
      </c>
    </row>
    <row r="10" spans="1:23" ht="18.75" customHeight="1">
      <c r="A10" s="74">
        <v>4</v>
      </c>
      <c r="B10" s="98" t="s">
        <v>263</v>
      </c>
      <c r="C10" s="75">
        <v>200.69157000000001</v>
      </c>
      <c r="D10" s="75">
        <v>190.92500200000001</v>
      </c>
      <c r="E10" s="75">
        <v>167.89135899999999</v>
      </c>
      <c r="F10" s="75">
        <v>189.157228</v>
      </c>
      <c r="G10" s="75">
        <v>238.49844300000001</v>
      </c>
      <c r="H10" s="75">
        <v>253.33111600000001</v>
      </c>
      <c r="I10" s="75">
        <v>276.57006000000001</v>
      </c>
      <c r="J10" s="75">
        <v>291.75456600000001</v>
      </c>
      <c r="K10" s="75">
        <v>357.85442899999998</v>
      </c>
      <c r="L10" s="75">
        <v>358.19867900000003</v>
      </c>
      <c r="M10" s="75">
        <v>469.50088099999999</v>
      </c>
      <c r="N10" s="75">
        <v>556.40949899999998</v>
      </c>
      <c r="O10" s="75">
        <v>587.56745100000001</v>
      </c>
      <c r="P10" s="75">
        <v>591.86716899999999</v>
      </c>
      <c r="Q10" s="75">
        <v>616.31577400000003</v>
      </c>
      <c r="R10" s="75">
        <v>799.19301499999995</v>
      </c>
      <c r="S10" s="75">
        <v>819.98841300000004</v>
      </c>
      <c r="T10" s="75">
        <v>1034.8431430000001</v>
      </c>
      <c r="U10" s="75">
        <v>1078.9824209999999</v>
      </c>
      <c r="V10" s="75">
        <v>1097.189736</v>
      </c>
      <c r="W10" s="75">
        <v>2022.0095220000001</v>
      </c>
    </row>
    <row r="11" spans="1:23" ht="18.75" customHeight="1">
      <c r="A11" s="74">
        <v>5</v>
      </c>
      <c r="B11" s="98" t="s">
        <v>282</v>
      </c>
      <c r="C11" s="75">
        <v>62.216932999999997</v>
      </c>
      <c r="D11" s="75">
        <v>83.619330000000005</v>
      </c>
      <c r="E11" s="75">
        <v>60.561306999999999</v>
      </c>
      <c r="F11" s="75">
        <v>103.74550499999999</v>
      </c>
      <c r="G11" s="75">
        <v>141.972477</v>
      </c>
      <c r="H11" s="75">
        <v>194.59657100000001</v>
      </c>
      <c r="I11" s="75">
        <v>175.66358399999999</v>
      </c>
      <c r="J11" s="75">
        <v>237.79818599999999</v>
      </c>
      <c r="K11" s="75">
        <v>287.96973200000002</v>
      </c>
      <c r="L11" s="75">
        <v>389.352507</v>
      </c>
      <c r="M11" s="75">
        <v>109.697919</v>
      </c>
      <c r="N11" s="75">
        <v>131.16505100000001</v>
      </c>
      <c r="O11" s="75">
        <v>171.59321800000001</v>
      </c>
      <c r="P11" s="75">
        <v>224.96556100000001</v>
      </c>
      <c r="Q11" s="75">
        <v>257.47120000000001</v>
      </c>
      <c r="R11" s="75">
        <v>342.23869100000002</v>
      </c>
      <c r="S11" s="75">
        <v>362.212064</v>
      </c>
      <c r="T11" s="75">
        <v>502.14592800000003</v>
      </c>
      <c r="U11" s="75">
        <v>639.67985699999997</v>
      </c>
      <c r="V11" s="75">
        <v>639.09343100000001</v>
      </c>
      <c r="W11" s="75">
        <v>1573.354057</v>
      </c>
    </row>
    <row r="12" spans="1:23" ht="18.75" customHeight="1">
      <c r="A12" s="74">
        <v>6</v>
      </c>
      <c r="B12" s="98" t="s">
        <v>274</v>
      </c>
      <c r="C12" s="75">
        <v>57.006832000000003</v>
      </c>
      <c r="D12" s="75">
        <v>66.805255000000002</v>
      </c>
      <c r="E12" s="75">
        <v>71.291798</v>
      </c>
      <c r="F12" s="75">
        <v>87.873846</v>
      </c>
      <c r="G12" s="75">
        <v>119.333662</v>
      </c>
      <c r="H12" s="75">
        <v>104.239638</v>
      </c>
      <c r="I12" s="75">
        <v>144.72662099999999</v>
      </c>
      <c r="J12" s="75">
        <v>148.72345300000001</v>
      </c>
      <c r="K12" s="75">
        <v>178.860859</v>
      </c>
      <c r="L12" s="75">
        <v>172.168656</v>
      </c>
      <c r="M12" s="75">
        <v>194.799565</v>
      </c>
      <c r="N12" s="75">
        <v>208.78973300000001</v>
      </c>
      <c r="O12" s="75">
        <v>180.84852900000001</v>
      </c>
      <c r="P12" s="75">
        <v>212.49038100000001</v>
      </c>
      <c r="Q12" s="75">
        <v>224.43949599999999</v>
      </c>
      <c r="R12" s="75">
        <v>286.277782</v>
      </c>
      <c r="S12" s="75">
        <v>298.93604599999998</v>
      </c>
      <c r="T12" s="75">
        <v>384.80682999999999</v>
      </c>
      <c r="U12" s="75">
        <v>415.56264299999998</v>
      </c>
      <c r="V12" s="75">
        <v>364.44752699999998</v>
      </c>
      <c r="W12" s="75">
        <v>1253.198009</v>
      </c>
    </row>
    <row r="13" spans="1:23" ht="18.75" customHeight="1">
      <c r="A13" s="74">
        <v>7</v>
      </c>
      <c r="B13" s="98" t="s">
        <v>271</v>
      </c>
      <c r="C13" s="75">
        <v>54.052011999999998</v>
      </c>
      <c r="D13" s="75">
        <v>72.403739999999999</v>
      </c>
      <c r="E13" s="75">
        <v>103.944836</v>
      </c>
      <c r="F13" s="75">
        <v>82.328396999999995</v>
      </c>
      <c r="G13" s="75">
        <v>107.74285500000001</v>
      </c>
      <c r="H13" s="75">
        <v>118.650661</v>
      </c>
      <c r="I13" s="75">
        <v>125.24226899999999</v>
      </c>
      <c r="J13" s="75">
        <v>154.07834299999999</v>
      </c>
      <c r="K13" s="75">
        <v>185.04139599999999</v>
      </c>
      <c r="L13" s="75">
        <v>144.14559600000001</v>
      </c>
      <c r="M13" s="75">
        <v>189.03166899999999</v>
      </c>
      <c r="N13" s="75">
        <v>196.388079</v>
      </c>
      <c r="O13" s="75">
        <v>223.43840800000001</v>
      </c>
      <c r="P13" s="75">
        <v>238.96791899999999</v>
      </c>
      <c r="Q13" s="75">
        <v>240.03016299999999</v>
      </c>
      <c r="R13" s="75">
        <v>281.55065200000001</v>
      </c>
      <c r="S13" s="75">
        <v>298.949071</v>
      </c>
      <c r="T13" s="75">
        <v>365.26122900000001</v>
      </c>
      <c r="U13" s="75">
        <v>382.417348</v>
      </c>
      <c r="V13" s="75">
        <v>389.45669600000002</v>
      </c>
      <c r="W13" s="75">
        <v>1181.929785</v>
      </c>
    </row>
    <row r="14" spans="1:23" ht="18.75" customHeight="1">
      <c r="A14" s="74">
        <v>8</v>
      </c>
      <c r="B14" s="98" t="s">
        <v>275</v>
      </c>
      <c r="C14" s="75">
        <v>76.067092000000002</v>
      </c>
      <c r="D14" s="75">
        <v>66.285882000000001</v>
      </c>
      <c r="E14" s="75">
        <v>68.772593999999998</v>
      </c>
      <c r="F14" s="75">
        <v>68.676141000000001</v>
      </c>
      <c r="G14" s="75">
        <v>85.980216999999996</v>
      </c>
      <c r="H14" s="75">
        <v>95.347395000000006</v>
      </c>
      <c r="I14" s="75">
        <v>131.17927599999999</v>
      </c>
      <c r="J14" s="75">
        <v>132.815911</v>
      </c>
      <c r="K14" s="75">
        <v>160.08268000000001</v>
      </c>
      <c r="L14" s="75">
        <v>170.95440199999999</v>
      </c>
      <c r="M14" s="75">
        <v>172.65723600000001</v>
      </c>
      <c r="N14" s="75">
        <v>210.566214</v>
      </c>
      <c r="O14" s="75">
        <v>253.82498000000001</v>
      </c>
      <c r="P14" s="75">
        <v>227.55273500000001</v>
      </c>
      <c r="Q14" s="75">
        <v>190.44040200000001</v>
      </c>
      <c r="R14" s="75">
        <v>257.05830200000003</v>
      </c>
      <c r="S14" s="75">
        <v>280.29369300000002</v>
      </c>
      <c r="T14" s="75">
        <v>335.47193600000003</v>
      </c>
      <c r="U14" s="75">
        <v>405.58798999999999</v>
      </c>
      <c r="V14" s="75">
        <v>355.991896</v>
      </c>
      <c r="W14" s="75">
        <v>1071.9406160000001</v>
      </c>
    </row>
    <row r="15" spans="1:23" ht="18.75" customHeight="1">
      <c r="A15" s="74">
        <v>9</v>
      </c>
      <c r="B15" s="98" t="s">
        <v>267</v>
      </c>
      <c r="C15" s="75">
        <v>144.219978</v>
      </c>
      <c r="D15" s="75">
        <v>128.18292500000001</v>
      </c>
      <c r="E15" s="75">
        <v>136.07035500000001</v>
      </c>
      <c r="F15" s="75">
        <v>151.56488300000001</v>
      </c>
      <c r="G15" s="75">
        <v>187.220823</v>
      </c>
      <c r="H15" s="75">
        <v>193.277795</v>
      </c>
      <c r="I15" s="75">
        <v>240.38826700000001</v>
      </c>
      <c r="J15" s="75">
        <v>231.77325400000001</v>
      </c>
      <c r="K15" s="75">
        <v>260.124279</v>
      </c>
      <c r="L15" s="75">
        <v>248.195277</v>
      </c>
      <c r="M15" s="75">
        <v>304.69018899999998</v>
      </c>
      <c r="N15" s="75">
        <v>344.31681900000001</v>
      </c>
      <c r="O15" s="75">
        <v>296.60311100000001</v>
      </c>
      <c r="P15" s="75">
        <v>296.55138599999998</v>
      </c>
      <c r="Q15" s="75">
        <v>303.56105300000002</v>
      </c>
      <c r="R15" s="75">
        <v>362.39517899999998</v>
      </c>
      <c r="S15" s="75">
        <v>382.51078699999999</v>
      </c>
      <c r="T15" s="75">
        <v>415.43478699999997</v>
      </c>
      <c r="U15" s="75">
        <v>448.47007100000002</v>
      </c>
      <c r="V15" s="75">
        <v>393.23092400000002</v>
      </c>
      <c r="W15" s="75">
        <v>783.90169300000002</v>
      </c>
    </row>
    <row r="16" spans="1:23" ht="18.75" customHeight="1">
      <c r="A16" s="74">
        <v>10</v>
      </c>
      <c r="B16" s="98" t="s">
        <v>264</v>
      </c>
      <c r="C16" s="75">
        <v>3.4962010000000001</v>
      </c>
      <c r="D16" s="75">
        <v>8.4592340000000004</v>
      </c>
      <c r="E16" s="75">
        <v>9.5423580000000001</v>
      </c>
      <c r="F16" s="75">
        <v>12.96679</v>
      </c>
      <c r="G16" s="75">
        <v>30.61544</v>
      </c>
      <c r="H16" s="75">
        <v>40.662650999999997</v>
      </c>
      <c r="I16" s="75">
        <v>81.158512999999999</v>
      </c>
      <c r="J16" s="75">
        <v>70.690792999999999</v>
      </c>
      <c r="K16" s="75">
        <v>102.481391</v>
      </c>
      <c r="L16" s="75">
        <v>91.521286000000003</v>
      </c>
      <c r="M16" s="75">
        <v>421.36010399999998</v>
      </c>
      <c r="N16" s="75">
        <v>383.21779600000002</v>
      </c>
      <c r="O16" s="75">
        <v>468.89617700000002</v>
      </c>
      <c r="P16" s="75">
        <v>546.98058300000002</v>
      </c>
      <c r="Q16" s="75">
        <v>488.74496900000003</v>
      </c>
      <c r="R16" s="75">
        <v>476.02584100000001</v>
      </c>
      <c r="S16" s="75">
        <v>587.09020499999997</v>
      </c>
      <c r="T16" s="75">
        <v>618.58413800000005</v>
      </c>
      <c r="U16" s="75">
        <v>579.35299199999997</v>
      </c>
      <c r="V16" s="75">
        <v>537.60393099999999</v>
      </c>
      <c r="W16" s="75">
        <v>777.63166699999999</v>
      </c>
    </row>
    <row r="17" spans="1:23" ht="18.75" customHeight="1">
      <c r="A17" s="74">
        <v>11</v>
      </c>
      <c r="B17" s="98" t="s">
        <v>268</v>
      </c>
      <c r="C17" s="75">
        <v>15.694302</v>
      </c>
      <c r="D17" s="75">
        <v>14.602237000000001</v>
      </c>
      <c r="E17" s="75">
        <v>11.714047000000001</v>
      </c>
      <c r="F17" s="75">
        <v>20.776821999999999</v>
      </c>
      <c r="G17" s="75">
        <v>45.928936</v>
      </c>
      <c r="H17" s="75">
        <v>32.900288000000003</v>
      </c>
      <c r="I17" s="75">
        <v>71.874351000000004</v>
      </c>
      <c r="J17" s="75">
        <v>106.550116</v>
      </c>
      <c r="K17" s="75">
        <v>107.059864</v>
      </c>
      <c r="L17" s="75">
        <v>144.18831900000001</v>
      </c>
      <c r="M17" s="75">
        <v>261.863674</v>
      </c>
      <c r="N17" s="75">
        <v>263.56293899999997</v>
      </c>
      <c r="O17" s="75">
        <v>284.68882400000001</v>
      </c>
      <c r="P17" s="75">
        <v>247.935036</v>
      </c>
      <c r="Q17" s="75">
        <v>253.42979</v>
      </c>
      <c r="R17" s="75">
        <v>298.426016</v>
      </c>
      <c r="S17" s="75">
        <v>293.70554600000003</v>
      </c>
      <c r="T17" s="75">
        <v>332.385178</v>
      </c>
      <c r="U17" s="75">
        <v>355.18123900000001</v>
      </c>
      <c r="V17" s="75">
        <v>316.90374500000001</v>
      </c>
      <c r="W17" s="75">
        <v>769.57054900000003</v>
      </c>
    </row>
    <row r="18" spans="1:23" ht="18.75" customHeight="1">
      <c r="A18" s="74">
        <v>12</v>
      </c>
      <c r="B18" s="98" t="s">
        <v>273</v>
      </c>
      <c r="C18" s="75">
        <v>122.345473</v>
      </c>
      <c r="D18" s="75">
        <v>124.862206</v>
      </c>
      <c r="E18" s="75">
        <v>117.201652</v>
      </c>
      <c r="F18" s="75">
        <v>135.12484900000001</v>
      </c>
      <c r="G18" s="75">
        <v>148.09142800000001</v>
      </c>
      <c r="H18" s="75">
        <v>178.474367</v>
      </c>
      <c r="I18" s="75">
        <v>212.35552200000001</v>
      </c>
      <c r="J18" s="75">
        <v>229.07659899999999</v>
      </c>
      <c r="K18" s="75">
        <v>287.98919999999998</v>
      </c>
      <c r="L18" s="75">
        <v>250.007589</v>
      </c>
      <c r="M18" s="75">
        <v>131.49565100000001</v>
      </c>
      <c r="N18" s="75">
        <v>241.64192600000001</v>
      </c>
      <c r="O18" s="75">
        <v>229.64264499999999</v>
      </c>
      <c r="P18" s="75">
        <v>210.15116499999999</v>
      </c>
      <c r="Q18" s="75">
        <v>186.00649300000001</v>
      </c>
      <c r="R18" s="75">
        <v>269.73751900000002</v>
      </c>
      <c r="S18" s="75">
        <v>244.18027699999999</v>
      </c>
      <c r="T18" s="75">
        <v>299.685092</v>
      </c>
      <c r="U18" s="75">
        <v>367.40286500000002</v>
      </c>
      <c r="V18" s="75">
        <v>319.47686599999997</v>
      </c>
      <c r="W18" s="75">
        <v>768.01880800000004</v>
      </c>
    </row>
    <row r="19" spans="1:23" ht="18.75" customHeight="1">
      <c r="A19" s="74">
        <v>13</v>
      </c>
      <c r="B19" s="98" t="s">
        <v>281</v>
      </c>
      <c r="C19" s="75">
        <v>4.1808059999999996</v>
      </c>
      <c r="D19" s="75">
        <v>5.7847520000000001</v>
      </c>
      <c r="E19" s="75">
        <v>6.2188829999999999</v>
      </c>
      <c r="F19" s="75">
        <v>17.175063999999999</v>
      </c>
      <c r="G19" s="75">
        <v>19.42529</v>
      </c>
      <c r="H19" s="75">
        <v>29.590005000000001</v>
      </c>
      <c r="I19" s="75">
        <v>42.157831000000002</v>
      </c>
      <c r="J19" s="75">
        <v>49.232553000000003</v>
      </c>
      <c r="K19" s="75">
        <v>76.006004000000004</v>
      </c>
      <c r="L19" s="75">
        <v>60.638016999999998</v>
      </c>
      <c r="M19" s="75">
        <v>70.006556000000003</v>
      </c>
      <c r="N19" s="75">
        <v>78.901424000000006</v>
      </c>
      <c r="O19" s="75">
        <v>100.849092</v>
      </c>
      <c r="P19" s="75">
        <v>105.939222</v>
      </c>
      <c r="Q19" s="75">
        <v>98.029323000000005</v>
      </c>
      <c r="R19" s="75">
        <v>140.45309800000001</v>
      </c>
      <c r="S19" s="75">
        <v>170.74308600000001</v>
      </c>
      <c r="T19" s="75">
        <v>226.51488800000001</v>
      </c>
      <c r="U19" s="75">
        <v>276.094517</v>
      </c>
      <c r="V19" s="75">
        <v>292.50106499999998</v>
      </c>
      <c r="W19" s="75">
        <v>745.83250199999998</v>
      </c>
    </row>
    <row r="20" spans="1:23" ht="18.75" customHeight="1">
      <c r="A20" s="74">
        <v>14</v>
      </c>
      <c r="B20" s="98" t="s">
        <v>266</v>
      </c>
      <c r="C20" s="75">
        <v>92.843483000000006</v>
      </c>
      <c r="D20" s="75">
        <v>72.002243000000007</v>
      </c>
      <c r="E20" s="75">
        <v>57.193480000000001</v>
      </c>
      <c r="F20" s="75">
        <v>59.996642000000001</v>
      </c>
      <c r="G20" s="75">
        <v>66.337596000000005</v>
      </c>
      <c r="H20" s="75">
        <v>68.569586000000001</v>
      </c>
      <c r="I20" s="75">
        <v>66.585973999999993</v>
      </c>
      <c r="J20" s="75">
        <v>92.390474999999995</v>
      </c>
      <c r="K20" s="75">
        <v>107.121143</v>
      </c>
      <c r="L20" s="75">
        <v>154.21277699999999</v>
      </c>
      <c r="M20" s="75">
        <v>173.596295</v>
      </c>
      <c r="N20" s="75">
        <v>212.45558500000001</v>
      </c>
      <c r="O20" s="75">
        <v>205.01662200000001</v>
      </c>
      <c r="P20" s="75">
        <v>208.55636200000001</v>
      </c>
      <c r="Q20" s="75">
        <v>220.016077</v>
      </c>
      <c r="R20" s="75">
        <v>244.15156099999999</v>
      </c>
      <c r="S20" s="75">
        <v>267.121713</v>
      </c>
      <c r="T20" s="75">
        <v>287.37777999999997</v>
      </c>
      <c r="U20" s="75">
        <v>336.59709199999998</v>
      </c>
      <c r="V20" s="75">
        <v>321.55022700000001</v>
      </c>
      <c r="W20" s="75">
        <v>730.81079499999998</v>
      </c>
    </row>
    <row r="21" spans="1:23" ht="18.75" customHeight="1">
      <c r="A21" s="74">
        <v>15</v>
      </c>
      <c r="B21" s="98" t="s">
        <v>283</v>
      </c>
      <c r="C21" s="75">
        <v>15.49296</v>
      </c>
      <c r="D21" s="75">
        <v>14.309801</v>
      </c>
      <c r="E21" s="75">
        <v>15.197597999999999</v>
      </c>
      <c r="F21" s="75">
        <v>10.319556</v>
      </c>
      <c r="G21" s="75">
        <v>12.979559999999999</v>
      </c>
      <c r="H21" s="75">
        <v>22.739270000000001</v>
      </c>
      <c r="I21" s="75">
        <v>26.315518999999998</v>
      </c>
      <c r="J21" s="75">
        <v>38.354539000000003</v>
      </c>
      <c r="K21" s="75">
        <v>53.539178999999997</v>
      </c>
      <c r="L21" s="75">
        <v>55.313974999999999</v>
      </c>
      <c r="M21" s="75">
        <v>98.840046999999998</v>
      </c>
      <c r="N21" s="75">
        <v>105.369533</v>
      </c>
      <c r="O21" s="75">
        <v>164.68161699999999</v>
      </c>
      <c r="P21" s="75">
        <v>150.56587400000001</v>
      </c>
      <c r="Q21" s="75">
        <v>183.24698900000001</v>
      </c>
      <c r="R21" s="75">
        <v>155.225492</v>
      </c>
      <c r="S21" s="75">
        <v>223.29383100000001</v>
      </c>
      <c r="T21" s="75">
        <v>280.07682499999999</v>
      </c>
      <c r="U21" s="75">
        <v>270.45076</v>
      </c>
      <c r="V21" s="75">
        <v>282.20724300000001</v>
      </c>
      <c r="W21" s="75">
        <v>561.81994399999996</v>
      </c>
    </row>
    <row r="22" spans="1:23" ht="18.75" customHeight="1">
      <c r="A22" s="74">
        <v>16</v>
      </c>
      <c r="B22" s="98" t="s">
        <v>68</v>
      </c>
      <c r="C22" s="75">
        <v>13.273686</v>
      </c>
      <c r="D22" s="75">
        <v>14.126037</v>
      </c>
      <c r="E22" s="75">
        <v>18.760501000000001</v>
      </c>
      <c r="F22" s="75">
        <v>18.897086999999999</v>
      </c>
      <c r="G22" s="75">
        <v>32.750193000000003</v>
      </c>
      <c r="H22" s="75">
        <v>32.614894</v>
      </c>
      <c r="I22" s="75">
        <v>45.271065</v>
      </c>
      <c r="J22" s="75">
        <v>52.106529999999999</v>
      </c>
      <c r="K22" s="75">
        <v>59.551391000000002</v>
      </c>
      <c r="L22" s="75">
        <v>61.506833</v>
      </c>
      <c r="M22" s="75">
        <v>41.334746000000003</v>
      </c>
      <c r="N22" s="75">
        <v>66.547437000000002</v>
      </c>
      <c r="O22" s="75">
        <v>76.727812</v>
      </c>
      <c r="P22" s="75">
        <v>86.322209999999998</v>
      </c>
      <c r="Q22" s="75">
        <v>108.719908</v>
      </c>
      <c r="R22" s="75">
        <v>134.08087399999999</v>
      </c>
      <c r="S22" s="75">
        <v>142.08276000000001</v>
      </c>
      <c r="T22" s="75">
        <v>168.81412399999999</v>
      </c>
      <c r="U22" s="75">
        <v>226.887901</v>
      </c>
      <c r="V22" s="75">
        <v>245.20228700000001</v>
      </c>
      <c r="W22" s="75">
        <v>518.48680200000001</v>
      </c>
    </row>
    <row r="23" spans="1:23" ht="18.75" customHeight="1">
      <c r="A23" s="74">
        <v>17</v>
      </c>
      <c r="B23" s="98" t="s">
        <v>270</v>
      </c>
      <c r="C23" s="75">
        <v>89.824667000000005</v>
      </c>
      <c r="D23" s="75">
        <v>69.346344000000002</v>
      </c>
      <c r="E23" s="75">
        <v>83.132096000000004</v>
      </c>
      <c r="F23" s="75">
        <v>86.132642000000004</v>
      </c>
      <c r="G23" s="75">
        <v>108.461941</v>
      </c>
      <c r="H23" s="75">
        <v>113.206284</v>
      </c>
      <c r="I23" s="75">
        <v>122.61373399999999</v>
      </c>
      <c r="J23" s="75">
        <v>116.266284</v>
      </c>
      <c r="K23" s="75">
        <v>137.462279</v>
      </c>
      <c r="L23" s="75">
        <v>154.67836500000001</v>
      </c>
      <c r="M23" s="75">
        <v>268.13121899999999</v>
      </c>
      <c r="N23" s="75">
        <v>298.24755599999997</v>
      </c>
      <c r="O23" s="75">
        <v>256.59678500000001</v>
      </c>
      <c r="P23" s="75">
        <v>270.40005400000001</v>
      </c>
      <c r="Q23" s="75">
        <v>285.73030199999999</v>
      </c>
      <c r="R23" s="75">
        <v>300.460937</v>
      </c>
      <c r="S23" s="75">
        <v>287.55614800000001</v>
      </c>
      <c r="T23" s="75">
        <v>291.54091899999997</v>
      </c>
      <c r="U23" s="75">
        <v>307.97404499999999</v>
      </c>
      <c r="V23" s="75">
        <v>329.93514299999998</v>
      </c>
      <c r="W23" s="75">
        <v>508.62554999999998</v>
      </c>
    </row>
    <row r="24" spans="1:23" ht="18.75" customHeight="1">
      <c r="A24" s="74">
        <v>18</v>
      </c>
      <c r="B24" s="98" t="s">
        <v>249</v>
      </c>
      <c r="C24" s="75">
        <v>16.516375</v>
      </c>
      <c r="D24" s="75">
        <v>19.461043</v>
      </c>
      <c r="E24" s="75">
        <v>16.621229</v>
      </c>
      <c r="F24" s="75">
        <v>17.914459000000001</v>
      </c>
      <c r="G24" s="75">
        <v>22.45947</v>
      </c>
      <c r="H24" s="75">
        <v>28.811019000000002</v>
      </c>
      <c r="I24" s="75">
        <v>33.482881999999996</v>
      </c>
      <c r="J24" s="75">
        <v>25.504404000000001</v>
      </c>
      <c r="K24" s="75">
        <v>29.007342000000001</v>
      </c>
      <c r="L24" s="75">
        <v>33.061110999999997</v>
      </c>
      <c r="M24" s="75">
        <v>40.857250999999998</v>
      </c>
      <c r="N24" s="75">
        <v>39.649461000000002</v>
      </c>
      <c r="O24" s="75">
        <v>44.726242999999997</v>
      </c>
      <c r="P24" s="75">
        <v>46.200636000000003</v>
      </c>
      <c r="Q24" s="75">
        <v>54.877150999999998</v>
      </c>
      <c r="R24" s="75">
        <v>75.579469000000003</v>
      </c>
      <c r="S24" s="75">
        <v>74.375068999999996</v>
      </c>
      <c r="T24" s="75">
        <v>99.524082000000007</v>
      </c>
      <c r="U24" s="75">
        <v>115.500691</v>
      </c>
      <c r="V24" s="75">
        <v>129.646862</v>
      </c>
      <c r="W24" s="75">
        <v>395.93367899999998</v>
      </c>
    </row>
    <row r="25" spans="1:23" ht="18.75" customHeight="1">
      <c r="A25" s="74">
        <v>19</v>
      </c>
      <c r="B25" s="98" t="s">
        <v>269</v>
      </c>
      <c r="C25" s="75">
        <v>3.2313040000000002</v>
      </c>
      <c r="D25" s="75">
        <v>0.92598899999999995</v>
      </c>
      <c r="E25" s="75">
        <v>0.88811799999999996</v>
      </c>
      <c r="F25" s="75">
        <v>1.995779</v>
      </c>
      <c r="G25" s="75">
        <v>3.2696869999999998</v>
      </c>
      <c r="H25" s="75">
        <v>3.9076689999999998</v>
      </c>
      <c r="I25" s="75">
        <v>7.9732500000000002</v>
      </c>
      <c r="J25" s="75">
        <v>13.706811999999999</v>
      </c>
      <c r="K25" s="75">
        <v>15.979221000000001</v>
      </c>
      <c r="L25" s="75">
        <v>18.940814</v>
      </c>
      <c r="M25" s="75">
        <v>94.860433</v>
      </c>
      <c r="N25" s="75">
        <v>111.454661</v>
      </c>
      <c r="O25" s="75">
        <v>106.799443</v>
      </c>
      <c r="P25" s="75">
        <v>121.535079</v>
      </c>
      <c r="Q25" s="75">
        <v>116.041464</v>
      </c>
      <c r="R25" s="75">
        <v>134.346428</v>
      </c>
      <c r="S25" s="75">
        <v>140.074038</v>
      </c>
      <c r="T25" s="75">
        <v>185.17637300000001</v>
      </c>
      <c r="U25" s="75">
        <v>207.689143</v>
      </c>
      <c r="V25" s="75">
        <v>224.43121099999999</v>
      </c>
      <c r="W25" s="75">
        <v>384.71864900000003</v>
      </c>
    </row>
    <row r="26" spans="1:23" ht="18.75" customHeight="1">
      <c r="A26" s="74">
        <v>20</v>
      </c>
      <c r="B26" s="98" t="s">
        <v>284</v>
      </c>
      <c r="C26" s="75">
        <v>6.0158860000000001</v>
      </c>
      <c r="D26" s="75">
        <v>5.4857379999999996</v>
      </c>
      <c r="E26" s="75">
        <v>4.0494630000000003</v>
      </c>
      <c r="F26" s="75">
        <v>5.7118310000000001</v>
      </c>
      <c r="G26" s="75">
        <v>7.6288450000000001</v>
      </c>
      <c r="H26" s="75">
        <v>8.8503779999999992</v>
      </c>
      <c r="I26" s="75">
        <v>10.530951</v>
      </c>
      <c r="J26" s="75">
        <v>16.668144999999999</v>
      </c>
      <c r="K26" s="75">
        <v>20.509922</v>
      </c>
      <c r="L26" s="75">
        <v>27.654565999999999</v>
      </c>
      <c r="M26" s="75">
        <v>39.915517000000001</v>
      </c>
      <c r="N26" s="75">
        <v>50.743794999999999</v>
      </c>
      <c r="O26" s="75">
        <v>61.644629999999999</v>
      </c>
      <c r="P26" s="75">
        <v>84.738826000000003</v>
      </c>
      <c r="Q26" s="75">
        <v>100.81878</v>
      </c>
      <c r="R26" s="75">
        <v>122.745026</v>
      </c>
      <c r="S26" s="75">
        <v>128.263034</v>
      </c>
      <c r="T26" s="75">
        <v>149.522671</v>
      </c>
      <c r="U26" s="75">
        <v>160.46225899999999</v>
      </c>
      <c r="V26" s="75">
        <v>183.349256</v>
      </c>
      <c r="W26" s="75">
        <v>329.97602899999998</v>
      </c>
    </row>
    <row r="27" spans="1:23" ht="18.75" customHeight="1">
      <c r="A27" s="376" t="s">
        <v>67</v>
      </c>
      <c r="B27" s="377"/>
      <c r="C27" s="75">
        <v>303.41154700000016</v>
      </c>
      <c r="D27" s="75">
        <v>283.00954400000001</v>
      </c>
      <c r="E27" s="75">
        <v>328.21010000000024</v>
      </c>
      <c r="F27" s="75">
        <v>389.74629300000015</v>
      </c>
      <c r="G27" s="75">
        <v>522.819121</v>
      </c>
      <c r="H27" s="75">
        <v>653.87799799999902</v>
      </c>
      <c r="I27" s="75">
        <v>809.71984199999952</v>
      </c>
      <c r="J27" s="75">
        <v>943.04380700000002</v>
      </c>
      <c r="K27" s="75">
        <v>1065.0257350000002</v>
      </c>
      <c r="L27" s="75">
        <v>1095.7322670000003</v>
      </c>
      <c r="M27" s="75">
        <v>1417.0754579999993</v>
      </c>
      <c r="N27" s="75">
        <v>1820.5193080000008</v>
      </c>
      <c r="O27" s="75">
        <v>2024.5808610000004</v>
      </c>
      <c r="P27" s="75">
        <v>1806.6383430000005</v>
      </c>
      <c r="Q27" s="75">
        <v>1930.8008019999997</v>
      </c>
      <c r="R27" s="75">
        <v>2301.5648180000007</v>
      </c>
      <c r="S27" s="75">
        <v>2108.4474259999988</v>
      </c>
      <c r="T27" s="75">
        <v>2472.3117939999993</v>
      </c>
      <c r="U27" s="75">
        <v>3020.9914289999997</v>
      </c>
      <c r="V27" s="75">
        <v>2732.5726960000002</v>
      </c>
      <c r="W27" s="75">
        <v>4607.1041169999999</v>
      </c>
    </row>
    <row r="28" spans="1:23" s="73" customFormat="1" ht="18.75" customHeight="1">
      <c r="A28" s="374" t="s">
        <v>19</v>
      </c>
      <c r="B28" s="375"/>
      <c r="C28" s="78">
        <f t="shared" ref="C28:U28" si="0">SUM(C7:C27)</f>
        <v>3329.2064229999996</v>
      </c>
      <c r="D28" s="78">
        <f t="shared" si="0"/>
        <v>3174.639287</v>
      </c>
      <c r="E28" s="78">
        <f t="shared" si="0"/>
        <v>3147.6080160000006</v>
      </c>
      <c r="F28" s="78">
        <f t="shared" si="0"/>
        <v>3408.4120489999996</v>
      </c>
      <c r="G28" s="78">
        <f t="shared" si="0"/>
        <v>4124.6750769999999</v>
      </c>
      <c r="H28" s="78">
        <f t="shared" si="0"/>
        <v>4559.8856629999991</v>
      </c>
      <c r="I28" s="78">
        <f t="shared" si="0"/>
        <v>5383.1793549999975</v>
      </c>
      <c r="J28" s="78">
        <f t="shared" si="0"/>
        <v>5876.1975410000014</v>
      </c>
      <c r="K28" s="78">
        <f t="shared" si="0"/>
        <v>7030.8295310000012</v>
      </c>
      <c r="L28" s="78">
        <f t="shared" si="0"/>
        <v>7142.7260459999998</v>
      </c>
      <c r="M28" s="78">
        <f t="shared" si="0"/>
        <v>8914.693932000002</v>
      </c>
      <c r="N28" s="78">
        <f t="shared" si="0"/>
        <v>9891.5337480000017</v>
      </c>
      <c r="O28" s="78">
        <f t="shared" si="0"/>
        <v>10559.829547000001</v>
      </c>
      <c r="P28" s="78">
        <f t="shared" si="0"/>
        <v>10508.602466</v>
      </c>
      <c r="Q28" s="78">
        <f t="shared" si="0"/>
        <v>10701.859689000001</v>
      </c>
      <c r="R28" s="78">
        <f t="shared" si="0"/>
        <v>13096.997357</v>
      </c>
      <c r="S28" s="78">
        <f t="shared" si="0"/>
        <v>13281.434331999997</v>
      </c>
      <c r="T28" s="78">
        <f t="shared" si="0"/>
        <v>15855.82965</v>
      </c>
      <c r="U28" s="78">
        <f t="shared" si="0"/>
        <v>17823.018248999997</v>
      </c>
      <c r="V28" s="78">
        <f t="shared" ref="V28" si="1">SUM(V7:V27)</f>
        <v>17562.630215999998</v>
      </c>
      <c r="W28" s="78">
        <f t="shared" ref="W28" si="2">SUM(W7:W27)</f>
        <v>35257.998667000007</v>
      </c>
    </row>
    <row r="29" spans="1:23" ht="18.75" customHeight="1">
      <c r="A29" s="95" t="s">
        <v>166</v>
      </c>
      <c r="C29" s="480"/>
      <c r="D29" s="480"/>
      <c r="E29" s="480"/>
      <c r="F29" s="480"/>
      <c r="G29" s="480"/>
      <c r="H29" s="480"/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</row>
    <row r="30" spans="1:23" ht="18.75" customHeight="1">
      <c r="A30" s="1" t="s">
        <v>257</v>
      </c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</row>
    <row r="31" spans="1:23" ht="18.75" customHeight="1">
      <c r="A31" s="132" t="s">
        <v>329</v>
      </c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</row>
    <row r="32" spans="1:23" ht="18" customHeight="1">
      <c r="A32" s="304" t="s">
        <v>330</v>
      </c>
    </row>
  </sheetData>
  <sortState ref="B7:R26">
    <sortCondition descending="1" ref="R7:R26"/>
  </sortState>
  <mergeCells count="3">
    <mergeCell ref="A4:W4"/>
    <mergeCell ref="A3:W3"/>
    <mergeCell ref="A2:W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22"/>
  <sheetViews>
    <sheetView view="pageBreakPreview" zoomScaleNormal="100" zoomScaleSheetLayoutView="100" workbookViewId="0">
      <pane xSplit="2" topLeftCell="AE1" activePane="topRight" state="frozen"/>
      <selection activeCell="AL17" sqref="AL17"/>
      <selection pane="topRight" activeCell="AL17" sqref="AL17"/>
    </sheetView>
  </sheetViews>
  <sheetFormatPr defaultColWidth="8.6640625" defaultRowHeight="18" customHeight="1"/>
  <cols>
    <col min="1" max="1" width="9.1640625" style="76" customWidth="1"/>
    <col min="2" max="2" width="22.1640625" style="76" bestFit="1" customWidth="1"/>
    <col min="3" max="3" width="17.5" style="76" hidden="1" customWidth="1"/>
    <col min="4" max="4" width="17.6640625" style="76" hidden="1" customWidth="1"/>
    <col min="5" max="5" width="17.5" style="76" hidden="1" customWidth="1"/>
    <col min="6" max="6" width="17.6640625" style="76" hidden="1" customWidth="1"/>
    <col min="7" max="7" width="17.5" style="76" hidden="1" customWidth="1"/>
    <col min="8" max="8" width="17.6640625" style="76" hidden="1" customWidth="1"/>
    <col min="9" max="9" width="17.5" style="76" hidden="1" customWidth="1"/>
    <col min="10" max="10" width="17.6640625" style="76" hidden="1" customWidth="1"/>
    <col min="11" max="11" width="17.5" style="76" hidden="1" customWidth="1"/>
    <col min="12" max="12" width="17.6640625" style="76" hidden="1" customWidth="1"/>
    <col min="13" max="13" width="17.5" style="76" hidden="1" customWidth="1"/>
    <col min="14" max="14" width="17.6640625" style="76" hidden="1" customWidth="1"/>
    <col min="15" max="15" width="17.5" style="76" hidden="1" customWidth="1"/>
    <col min="16" max="16" width="17.6640625" style="76" hidden="1" customWidth="1"/>
    <col min="17" max="17" width="17.5" style="76" hidden="1" customWidth="1"/>
    <col min="18" max="18" width="17.6640625" style="76" hidden="1" customWidth="1"/>
    <col min="19" max="19" width="17.5" style="76" hidden="1" customWidth="1"/>
    <col min="20" max="20" width="17.6640625" style="76" hidden="1" customWidth="1"/>
    <col min="21" max="21" width="17.5" style="76" hidden="1" customWidth="1"/>
    <col min="22" max="22" width="17.6640625" style="76" hidden="1" customWidth="1"/>
    <col min="23" max="23" width="17.5" style="76" bestFit="1" customWidth="1"/>
    <col min="24" max="24" width="17.6640625" style="76" bestFit="1" customWidth="1"/>
    <col min="25" max="25" width="17.5" style="76" bestFit="1" customWidth="1"/>
    <col min="26" max="26" width="17.6640625" style="76" bestFit="1" customWidth="1"/>
    <col min="27" max="27" width="17.5" style="76" bestFit="1" customWidth="1"/>
    <col min="28" max="28" width="17.6640625" style="76" bestFit="1" customWidth="1"/>
    <col min="29" max="29" width="19.6640625" style="76" bestFit="1" customWidth="1"/>
    <col min="30" max="30" width="17.6640625" style="76" bestFit="1" customWidth="1"/>
    <col min="31" max="31" width="17.5" style="76" bestFit="1" customWidth="1"/>
    <col min="32" max="32" width="17.6640625" style="76" bestFit="1" customWidth="1"/>
    <col min="33" max="33" width="17.5" style="76" bestFit="1" customWidth="1"/>
    <col min="34" max="34" width="17.6640625" style="76" bestFit="1" customWidth="1"/>
    <col min="35" max="35" width="17.5" style="76" bestFit="1" customWidth="1"/>
    <col min="36" max="36" width="17.6640625" style="76" bestFit="1" customWidth="1"/>
    <col min="37" max="37" width="19.6640625" style="76" bestFit="1" customWidth="1"/>
    <col min="38" max="38" width="17.6640625" style="76" bestFit="1" customWidth="1"/>
    <col min="39" max="39" width="19.6640625" style="76" bestFit="1" customWidth="1"/>
    <col min="40" max="40" width="17.6640625" style="76" bestFit="1" customWidth="1"/>
    <col min="41" max="41" width="19.6640625" style="76" bestFit="1" customWidth="1"/>
    <col min="42" max="42" width="17.6640625" style="76" bestFit="1" customWidth="1"/>
    <col min="43" max="43" width="19.6640625" style="76" bestFit="1" customWidth="1"/>
    <col min="44" max="44" width="17.6640625" style="76" bestFit="1" customWidth="1"/>
    <col min="45" max="16384" width="8.6640625" style="76"/>
  </cols>
  <sheetData>
    <row r="2" spans="1:44" s="80" customFormat="1" ht="18.75" customHeight="1">
      <c r="A2" s="429" t="s">
        <v>75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29"/>
      <c r="AF2" s="429"/>
      <c r="AG2" s="429"/>
      <c r="AH2" s="429"/>
      <c r="AI2" s="429"/>
      <c r="AJ2" s="429"/>
      <c r="AK2" s="429"/>
      <c r="AL2" s="429"/>
      <c r="AM2" s="429"/>
      <c r="AN2" s="429"/>
      <c r="AO2" s="429"/>
      <c r="AP2" s="429"/>
      <c r="AQ2" s="429"/>
      <c r="AR2" s="429"/>
    </row>
    <row r="3" spans="1:44" s="80" customFormat="1" ht="18.75" customHeight="1">
      <c r="A3" s="429" t="s">
        <v>314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  <c r="AM3" s="429"/>
      <c r="AN3" s="429"/>
      <c r="AO3" s="429"/>
      <c r="AP3" s="429"/>
      <c r="AQ3" s="429"/>
      <c r="AR3" s="429"/>
    </row>
    <row r="4" spans="1:44" s="80" customFormat="1" ht="18.75" customHeight="1">
      <c r="A4" s="381"/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1"/>
      <c r="AJ4" s="381"/>
    </row>
    <row r="5" spans="1:44" s="73" customFormat="1" ht="18.75" customHeight="1">
      <c r="A5" s="434" t="s">
        <v>145</v>
      </c>
      <c r="B5" s="436" t="s">
        <v>65</v>
      </c>
      <c r="C5" s="432">
        <v>2000</v>
      </c>
      <c r="D5" s="433"/>
      <c r="E5" s="432">
        <v>2001</v>
      </c>
      <c r="F5" s="433"/>
      <c r="G5" s="432">
        <v>2002</v>
      </c>
      <c r="H5" s="433"/>
      <c r="I5" s="432">
        <v>2003</v>
      </c>
      <c r="J5" s="433"/>
      <c r="K5" s="432">
        <v>2004</v>
      </c>
      <c r="L5" s="433"/>
      <c r="M5" s="432">
        <v>2005</v>
      </c>
      <c r="N5" s="433"/>
      <c r="O5" s="432">
        <v>2006</v>
      </c>
      <c r="P5" s="433"/>
      <c r="Q5" s="432">
        <v>2007</v>
      </c>
      <c r="R5" s="433"/>
      <c r="S5" s="432">
        <v>2008</v>
      </c>
      <c r="T5" s="433"/>
      <c r="U5" s="432">
        <v>2009</v>
      </c>
      <c r="V5" s="433"/>
      <c r="W5" s="432">
        <v>2010</v>
      </c>
      <c r="X5" s="433"/>
      <c r="Y5" s="432">
        <v>2011</v>
      </c>
      <c r="Z5" s="433"/>
      <c r="AA5" s="432">
        <v>2012</v>
      </c>
      <c r="AB5" s="433"/>
      <c r="AC5" s="430">
        <v>2013</v>
      </c>
      <c r="AD5" s="431"/>
      <c r="AE5" s="430">
        <v>2014</v>
      </c>
      <c r="AF5" s="431"/>
      <c r="AG5" s="430">
        <v>2015</v>
      </c>
      <c r="AH5" s="431"/>
      <c r="AI5" s="430">
        <v>2016</v>
      </c>
      <c r="AJ5" s="431"/>
      <c r="AK5" s="430">
        <v>2017</v>
      </c>
      <c r="AL5" s="431"/>
      <c r="AM5" s="430">
        <v>2018</v>
      </c>
      <c r="AN5" s="431"/>
      <c r="AO5" s="430" t="s">
        <v>350</v>
      </c>
      <c r="AP5" s="431"/>
      <c r="AQ5" s="430" t="s">
        <v>344</v>
      </c>
      <c r="AR5" s="431"/>
    </row>
    <row r="6" spans="1:44" s="73" customFormat="1" ht="33.75" customHeight="1">
      <c r="A6" s="435"/>
      <c r="B6" s="437"/>
      <c r="C6" s="84" t="s">
        <v>146</v>
      </c>
      <c r="D6" s="84" t="s">
        <v>132</v>
      </c>
      <c r="E6" s="84" t="s">
        <v>146</v>
      </c>
      <c r="F6" s="84" t="s">
        <v>132</v>
      </c>
      <c r="G6" s="84" t="s">
        <v>146</v>
      </c>
      <c r="H6" s="84" t="s">
        <v>132</v>
      </c>
      <c r="I6" s="84" t="s">
        <v>146</v>
      </c>
      <c r="J6" s="84" t="s">
        <v>132</v>
      </c>
      <c r="K6" s="84" t="s">
        <v>146</v>
      </c>
      <c r="L6" s="84" t="s">
        <v>132</v>
      </c>
      <c r="M6" s="84" t="s">
        <v>146</v>
      </c>
      <c r="N6" s="84" t="s">
        <v>132</v>
      </c>
      <c r="O6" s="84" t="s">
        <v>146</v>
      </c>
      <c r="P6" s="84" t="s">
        <v>132</v>
      </c>
      <c r="Q6" s="84" t="s">
        <v>146</v>
      </c>
      <c r="R6" s="84" t="s">
        <v>132</v>
      </c>
      <c r="S6" s="84" t="s">
        <v>146</v>
      </c>
      <c r="T6" s="84" t="s">
        <v>132</v>
      </c>
      <c r="U6" s="84" t="s">
        <v>146</v>
      </c>
      <c r="V6" s="84" t="s">
        <v>132</v>
      </c>
      <c r="W6" s="84" t="s">
        <v>146</v>
      </c>
      <c r="X6" s="84" t="s">
        <v>132</v>
      </c>
      <c r="Y6" s="84" t="s">
        <v>146</v>
      </c>
      <c r="Z6" s="84" t="s">
        <v>132</v>
      </c>
      <c r="AA6" s="84" t="s">
        <v>146</v>
      </c>
      <c r="AB6" s="84" t="s">
        <v>132</v>
      </c>
      <c r="AC6" s="84" t="s">
        <v>146</v>
      </c>
      <c r="AD6" s="84" t="s">
        <v>132</v>
      </c>
      <c r="AE6" s="84" t="s">
        <v>146</v>
      </c>
      <c r="AF6" s="84" t="s">
        <v>132</v>
      </c>
      <c r="AG6" s="84" t="s">
        <v>146</v>
      </c>
      <c r="AH6" s="84" t="s">
        <v>132</v>
      </c>
      <c r="AI6" s="84" t="s">
        <v>146</v>
      </c>
      <c r="AJ6" s="84" t="s">
        <v>132</v>
      </c>
      <c r="AK6" s="84" t="s">
        <v>146</v>
      </c>
      <c r="AL6" s="84" t="s">
        <v>132</v>
      </c>
      <c r="AM6" s="84" t="s">
        <v>146</v>
      </c>
      <c r="AN6" s="84" t="s">
        <v>132</v>
      </c>
      <c r="AO6" s="84" t="s">
        <v>146</v>
      </c>
      <c r="AP6" s="84" t="s">
        <v>132</v>
      </c>
      <c r="AQ6" s="84" t="s">
        <v>146</v>
      </c>
      <c r="AR6" s="84" t="s">
        <v>132</v>
      </c>
    </row>
    <row r="7" spans="1:44" ht="18.75" customHeight="1">
      <c r="A7" s="82">
        <v>1</v>
      </c>
      <c r="B7" s="98" t="s">
        <v>73</v>
      </c>
      <c r="C7" s="75">
        <v>459437</v>
      </c>
      <c r="D7" s="75">
        <v>1104.9702500000001</v>
      </c>
      <c r="E7" s="75">
        <v>392846</v>
      </c>
      <c r="F7" s="75">
        <v>879.91277600000001</v>
      </c>
      <c r="G7" s="75">
        <v>338871</v>
      </c>
      <c r="H7" s="75">
        <v>838.48719200000005</v>
      </c>
      <c r="I7" s="75">
        <v>355978</v>
      </c>
      <c r="J7" s="75">
        <v>1095.5261909999999</v>
      </c>
      <c r="K7" s="75">
        <v>346621</v>
      </c>
      <c r="L7" s="75">
        <v>1217.8630840000001</v>
      </c>
      <c r="M7" s="75">
        <v>336261.16000000003</v>
      </c>
      <c r="N7" s="75">
        <v>1225.4705309999999</v>
      </c>
      <c r="O7" s="75">
        <v>372712.85</v>
      </c>
      <c r="P7" s="75">
        <v>1496.5254520000001</v>
      </c>
      <c r="Q7" s="75">
        <v>442933.77600000001</v>
      </c>
      <c r="R7" s="75">
        <v>1711.621212</v>
      </c>
      <c r="S7" s="75">
        <v>401405.11503000004</v>
      </c>
      <c r="T7" s="75">
        <v>2736.9680669999998</v>
      </c>
      <c r="U7" s="75">
        <v>484646.23426</v>
      </c>
      <c r="V7" s="75">
        <v>3140.8941580000001</v>
      </c>
      <c r="W7" s="75">
        <v>412996.10357999994</v>
      </c>
      <c r="X7" s="75">
        <v>3497.716813</v>
      </c>
      <c r="Y7" s="75">
        <v>407353.08453999989</v>
      </c>
      <c r="Z7" s="75">
        <v>4018.9405409999999</v>
      </c>
      <c r="AA7" s="75">
        <v>497877.18654999987</v>
      </c>
      <c r="AB7" s="75">
        <v>4437.2499100000005</v>
      </c>
      <c r="AC7" s="75">
        <v>515433.51356999995</v>
      </c>
      <c r="AD7" s="75">
        <v>4238.5674879999997</v>
      </c>
      <c r="AE7" s="77">
        <v>441117.30476999999</v>
      </c>
      <c r="AF7" s="75">
        <v>3389.3017049999999</v>
      </c>
      <c r="AG7" s="77">
        <v>506452.19400000002</v>
      </c>
      <c r="AH7" s="75">
        <v>2916.5072230000001</v>
      </c>
      <c r="AI7" s="77">
        <v>503938.00019999995</v>
      </c>
      <c r="AJ7" s="75">
        <v>2812.6164279999998</v>
      </c>
      <c r="AK7" s="77">
        <v>459325.18232000008</v>
      </c>
      <c r="AL7" s="75">
        <v>3622.3854609999999</v>
      </c>
      <c r="AM7" s="77">
        <v>480053.35427999997</v>
      </c>
      <c r="AN7" s="75">
        <v>2865.1830580000001</v>
      </c>
      <c r="AO7" s="77">
        <v>486098.90818999999</v>
      </c>
      <c r="AP7" s="75">
        <v>2799.9264920000001</v>
      </c>
      <c r="AQ7" s="77">
        <v>478136.25917999999</v>
      </c>
      <c r="AR7" s="75">
        <v>3137.8494179999998</v>
      </c>
    </row>
    <row r="8" spans="1:44" ht="18.75" customHeight="1">
      <c r="A8" s="82">
        <v>2</v>
      </c>
      <c r="B8" s="98" t="s">
        <v>164</v>
      </c>
      <c r="C8" s="75">
        <v>0</v>
      </c>
      <c r="D8" s="75">
        <v>0</v>
      </c>
      <c r="E8" s="75">
        <v>0</v>
      </c>
      <c r="F8" s="75">
        <v>0</v>
      </c>
      <c r="G8" s="75">
        <v>785.31999999999994</v>
      </c>
      <c r="H8" s="75">
        <v>1.5635250000000001</v>
      </c>
      <c r="I8" s="75">
        <v>1343.8799999999999</v>
      </c>
      <c r="J8" s="75">
        <v>3.7061730000000002</v>
      </c>
      <c r="K8" s="75">
        <v>642.9</v>
      </c>
      <c r="L8" s="75">
        <v>2.384557</v>
      </c>
      <c r="M8" s="75">
        <v>2952.48</v>
      </c>
      <c r="N8" s="75">
        <v>15.039126</v>
      </c>
      <c r="O8" s="75">
        <v>2290.6400000000003</v>
      </c>
      <c r="P8" s="75">
        <v>12.259116000000001</v>
      </c>
      <c r="Q8" s="75">
        <v>878.09999999999991</v>
      </c>
      <c r="R8" s="75">
        <v>4.7622600000000004</v>
      </c>
      <c r="S8" s="75">
        <v>3927.0829999999996</v>
      </c>
      <c r="T8" s="75">
        <v>34.641711999999998</v>
      </c>
      <c r="U8" s="75">
        <v>44460.282899999998</v>
      </c>
      <c r="V8" s="75">
        <v>242.470809</v>
      </c>
      <c r="W8" s="75">
        <v>33461.950499999999</v>
      </c>
      <c r="X8" s="75">
        <v>306.21994799999999</v>
      </c>
      <c r="Y8" s="75">
        <v>35902.504000000001</v>
      </c>
      <c r="Z8" s="75">
        <v>487.61451899999997</v>
      </c>
      <c r="AA8" s="75">
        <v>50407.625999999997</v>
      </c>
      <c r="AB8" s="75">
        <v>481.35992199999998</v>
      </c>
      <c r="AC8" s="75">
        <v>75244.0573</v>
      </c>
      <c r="AD8" s="75">
        <v>584.82112099999995</v>
      </c>
      <c r="AE8" s="77">
        <v>84371.108179999996</v>
      </c>
      <c r="AF8" s="75">
        <v>456.85604999999998</v>
      </c>
      <c r="AG8" s="77">
        <v>105258.86500000001</v>
      </c>
      <c r="AH8" s="75">
        <v>504.98419200000001</v>
      </c>
      <c r="AI8" s="77">
        <v>137799.55109999998</v>
      </c>
      <c r="AJ8" s="75">
        <v>663.68866400000002</v>
      </c>
      <c r="AK8" s="77">
        <v>284014.20260000002</v>
      </c>
      <c r="AL8" s="75">
        <v>1676.619373</v>
      </c>
      <c r="AM8" s="77">
        <v>256714.94724000001</v>
      </c>
      <c r="AN8" s="75">
        <v>1124.843136</v>
      </c>
      <c r="AO8" s="77">
        <v>332954.93272000004</v>
      </c>
      <c r="AP8" s="75">
        <v>1450.0824439999999</v>
      </c>
      <c r="AQ8" s="77">
        <v>470588.06925</v>
      </c>
      <c r="AR8" s="75">
        <v>1835.9655399999999</v>
      </c>
    </row>
    <row r="9" spans="1:44" ht="18.75" customHeight="1">
      <c r="A9" s="82">
        <v>3</v>
      </c>
      <c r="B9" s="98" t="s">
        <v>72</v>
      </c>
      <c r="C9" s="75">
        <v>3720</v>
      </c>
      <c r="D9" s="75">
        <v>18.502548999999998</v>
      </c>
      <c r="E9" s="75">
        <v>18284</v>
      </c>
      <c r="F9" s="75">
        <v>31.569108</v>
      </c>
      <c r="G9" s="75">
        <v>31135</v>
      </c>
      <c r="H9" s="75">
        <v>42.162441000000001</v>
      </c>
      <c r="I9" s="75">
        <v>35023</v>
      </c>
      <c r="J9" s="75">
        <v>72.731201999999996</v>
      </c>
      <c r="K9" s="75">
        <v>24426</v>
      </c>
      <c r="L9" s="75">
        <v>54.659180999999997</v>
      </c>
      <c r="M9" s="75">
        <v>32124.230000000003</v>
      </c>
      <c r="N9" s="75">
        <v>78.613157999999999</v>
      </c>
      <c r="O9" s="75">
        <v>20698.39</v>
      </c>
      <c r="P9" s="75">
        <v>63.119911000000002</v>
      </c>
      <c r="Q9" s="75">
        <v>33426.76</v>
      </c>
      <c r="R9" s="75">
        <v>142.12025299999999</v>
      </c>
      <c r="S9" s="75">
        <v>17340.805</v>
      </c>
      <c r="T9" s="75">
        <v>97.805278000000001</v>
      </c>
      <c r="U9" s="75">
        <v>29265.817799999997</v>
      </c>
      <c r="V9" s="75">
        <v>111.207769</v>
      </c>
      <c r="W9" s="75">
        <v>38467.646729999993</v>
      </c>
      <c r="X9" s="75">
        <v>264.64358499999997</v>
      </c>
      <c r="Y9" s="75">
        <v>53855.49553</v>
      </c>
      <c r="Z9" s="75">
        <v>451.67115699999999</v>
      </c>
      <c r="AA9" s="75">
        <v>51387.439459999994</v>
      </c>
      <c r="AB9" s="75">
        <v>332.06698299999999</v>
      </c>
      <c r="AC9" s="75">
        <v>57289.530159999995</v>
      </c>
      <c r="AD9" s="75">
        <v>280.99145199999998</v>
      </c>
      <c r="AE9" s="77">
        <v>59100.45</v>
      </c>
      <c r="AF9" s="75">
        <v>202.30165099999999</v>
      </c>
      <c r="AG9" s="77">
        <v>66115.494999999995</v>
      </c>
      <c r="AH9" s="75">
        <v>215.47710699999999</v>
      </c>
      <c r="AI9" s="77">
        <v>68301.721999999994</v>
      </c>
      <c r="AJ9" s="75">
        <v>225.714562</v>
      </c>
      <c r="AK9" s="77">
        <v>121028.05100000001</v>
      </c>
      <c r="AL9" s="75">
        <v>616.57595800000001</v>
      </c>
      <c r="AM9" s="77">
        <v>98186.485769999999</v>
      </c>
      <c r="AN9" s="75">
        <v>341.993942</v>
      </c>
      <c r="AO9" s="77">
        <v>111074.469</v>
      </c>
      <c r="AP9" s="75">
        <v>390.94266599999997</v>
      </c>
      <c r="AQ9" s="77">
        <v>130139.887</v>
      </c>
      <c r="AR9" s="75">
        <v>435.90367500000002</v>
      </c>
    </row>
    <row r="10" spans="1:44" ht="18.75" customHeight="1">
      <c r="A10" s="82">
        <v>4</v>
      </c>
      <c r="B10" s="98" t="s">
        <v>300</v>
      </c>
      <c r="C10" s="75">
        <v>114</v>
      </c>
      <c r="D10" s="75">
        <v>0.121654</v>
      </c>
      <c r="E10" s="75">
        <v>16</v>
      </c>
      <c r="F10" s="75">
        <v>1.405E-2</v>
      </c>
      <c r="G10" s="75">
        <v>0</v>
      </c>
      <c r="H10" s="75">
        <v>0</v>
      </c>
      <c r="I10" s="75">
        <v>0</v>
      </c>
      <c r="J10" s="75">
        <v>0</v>
      </c>
      <c r="K10" s="75">
        <v>112</v>
      </c>
      <c r="L10" s="75">
        <v>0.18265300000000001</v>
      </c>
      <c r="M10" s="75">
        <v>64</v>
      </c>
      <c r="N10" s="75">
        <v>0.10725800000000001</v>
      </c>
      <c r="O10" s="75">
        <v>16</v>
      </c>
      <c r="P10" s="75">
        <v>3.3020000000000001E-2</v>
      </c>
      <c r="Q10" s="75">
        <v>0</v>
      </c>
      <c r="R10" s="75">
        <v>0</v>
      </c>
      <c r="S10" s="75">
        <v>619.91999999999996</v>
      </c>
      <c r="T10" s="75">
        <v>4.7462629999999999</v>
      </c>
      <c r="U10" s="75">
        <v>2112.16</v>
      </c>
      <c r="V10" s="75">
        <v>10.494694000000001</v>
      </c>
      <c r="W10" s="75">
        <v>123.75999999999999</v>
      </c>
      <c r="X10" s="75">
        <v>1.0270459999999999</v>
      </c>
      <c r="Y10" s="75">
        <v>272.16000000000003</v>
      </c>
      <c r="Z10" s="75">
        <v>3.3266529999999999</v>
      </c>
      <c r="AA10" s="75">
        <v>482.57999999999993</v>
      </c>
      <c r="AB10" s="75">
        <v>4.0128940000000002</v>
      </c>
      <c r="AC10" s="75">
        <v>299.67</v>
      </c>
      <c r="AD10" s="75">
        <v>2.283677</v>
      </c>
      <c r="AE10" s="77">
        <v>2555.2800000000002</v>
      </c>
      <c r="AF10" s="75">
        <v>14.902733</v>
      </c>
      <c r="AG10" s="77">
        <v>8167.39</v>
      </c>
      <c r="AH10" s="75">
        <v>42.492117</v>
      </c>
      <c r="AI10" s="77">
        <v>6792.2640000000001</v>
      </c>
      <c r="AJ10" s="75">
        <v>35.148184000000001</v>
      </c>
      <c r="AK10" s="77">
        <v>17211.38</v>
      </c>
      <c r="AL10" s="75">
        <v>111.491891</v>
      </c>
      <c r="AM10" s="77">
        <v>15386.103300000001</v>
      </c>
      <c r="AN10" s="75">
        <v>82.331417000000002</v>
      </c>
      <c r="AO10" s="77">
        <v>13611.516</v>
      </c>
      <c r="AP10" s="75">
        <v>73.004272</v>
      </c>
      <c r="AQ10" s="77">
        <v>28853.044000000002</v>
      </c>
      <c r="AR10" s="75">
        <v>129.16136</v>
      </c>
    </row>
    <row r="11" spans="1:44" ht="18.75" customHeight="1">
      <c r="A11" s="82">
        <v>5</v>
      </c>
      <c r="B11" s="98" t="s">
        <v>165</v>
      </c>
      <c r="C11" s="75">
        <v>13198</v>
      </c>
      <c r="D11" s="75">
        <v>38.463422000000001</v>
      </c>
      <c r="E11" s="75">
        <v>11674</v>
      </c>
      <c r="F11" s="75">
        <v>31.764796</v>
      </c>
      <c r="G11" s="75">
        <v>19852</v>
      </c>
      <c r="H11" s="75">
        <v>37.570895999999998</v>
      </c>
      <c r="I11" s="75">
        <v>11108</v>
      </c>
      <c r="J11" s="75">
        <v>32.490696</v>
      </c>
      <c r="K11" s="75">
        <v>15667</v>
      </c>
      <c r="L11" s="75">
        <v>63.733041999999998</v>
      </c>
      <c r="M11" s="75">
        <v>22513.119999999999</v>
      </c>
      <c r="N11" s="75">
        <v>101.892926</v>
      </c>
      <c r="O11" s="75">
        <v>6776.9199999999992</v>
      </c>
      <c r="P11" s="75">
        <v>38.949499000000003</v>
      </c>
      <c r="Q11" s="75">
        <v>16466.809999999998</v>
      </c>
      <c r="R11" s="75">
        <v>107.04786199999999</v>
      </c>
      <c r="S11" s="75">
        <v>14227.118</v>
      </c>
      <c r="T11" s="75">
        <v>108.487388</v>
      </c>
      <c r="U11" s="75">
        <v>18988.88</v>
      </c>
      <c r="V11" s="75">
        <v>114.486096</v>
      </c>
      <c r="W11" s="75">
        <v>29579.083660000004</v>
      </c>
      <c r="X11" s="75">
        <v>296.78322700000001</v>
      </c>
      <c r="Y11" s="75">
        <v>21405.684000000001</v>
      </c>
      <c r="Z11" s="75">
        <v>292.35109499999999</v>
      </c>
      <c r="AA11" s="75">
        <v>19115.235000000001</v>
      </c>
      <c r="AB11" s="75">
        <v>191.17676</v>
      </c>
      <c r="AC11" s="75">
        <v>27374.744070000001</v>
      </c>
      <c r="AD11" s="75">
        <v>218.16777999999999</v>
      </c>
      <c r="AE11" s="77">
        <v>16338.701999999999</v>
      </c>
      <c r="AF11" s="75">
        <v>99.377371999999994</v>
      </c>
      <c r="AG11" s="77">
        <v>25502.797710000003</v>
      </c>
      <c r="AH11" s="75">
        <v>128.52045200000001</v>
      </c>
      <c r="AI11" s="77">
        <v>27297.890560000003</v>
      </c>
      <c r="AJ11" s="75">
        <v>144.30167700000001</v>
      </c>
      <c r="AK11" s="77">
        <v>15892.2544</v>
      </c>
      <c r="AL11" s="75">
        <v>129.991285</v>
      </c>
      <c r="AM11" s="77">
        <v>27518.512999999999</v>
      </c>
      <c r="AN11" s="75">
        <v>151.42147900000001</v>
      </c>
      <c r="AO11" s="77">
        <v>37660.928999999996</v>
      </c>
      <c r="AP11" s="75">
        <v>203.97661500000001</v>
      </c>
      <c r="AQ11" s="77">
        <v>28080.339</v>
      </c>
      <c r="AR11" s="75">
        <v>152.98699099999999</v>
      </c>
    </row>
    <row r="12" spans="1:44" ht="18.75" customHeight="1">
      <c r="A12" s="82">
        <v>6</v>
      </c>
      <c r="B12" s="98" t="s">
        <v>71</v>
      </c>
      <c r="C12" s="75">
        <v>892</v>
      </c>
      <c r="D12" s="75">
        <v>3.0989990000000001</v>
      </c>
      <c r="E12" s="75">
        <v>13770</v>
      </c>
      <c r="F12" s="75">
        <v>34.235723</v>
      </c>
      <c r="G12" s="75">
        <v>5266</v>
      </c>
      <c r="H12" s="75">
        <v>8.7269100000000002</v>
      </c>
      <c r="I12" s="75">
        <v>16884</v>
      </c>
      <c r="J12" s="75">
        <v>27.15823</v>
      </c>
      <c r="K12" s="75">
        <v>23410</v>
      </c>
      <c r="L12" s="75">
        <v>35.541227999999997</v>
      </c>
      <c r="M12" s="75">
        <v>64082.399999999987</v>
      </c>
      <c r="N12" s="75">
        <v>75.033850000000001</v>
      </c>
      <c r="O12" s="75">
        <v>79160.620000000024</v>
      </c>
      <c r="P12" s="75">
        <v>158.84881899999999</v>
      </c>
      <c r="Q12" s="75">
        <v>65519.73000000001</v>
      </c>
      <c r="R12" s="75">
        <v>325.45394299999998</v>
      </c>
      <c r="S12" s="75">
        <v>33968.706999999995</v>
      </c>
      <c r="T12" s="75">
        <v>109.836299</v>
      </c>
      <c r="U12" s="75">
        <v>56999.211500000005</v>
      </c>
      <c r="V12" s="75">
        <v>255.14865599999999</v>
      </c>
      <c r="W12" s="75">
        <v>52592.663999999997</v>
      </c>
      <c r="X12" s="75">
        <v>280.957649</v>
      </c>
      <c r="Y12" s="75">
        <v>17069.133330000001</v>
      </c>
      <c r="Z12" s="75">
        <v>147.69301400000001</v>
      </c>
      <c r="AA12" s="75">
        <v>10502.711999999998</v>
      </c>
      <c r="AB12" s="75">
        <v>66.580168999999998</v>
      </c>
      <c r="AC12" s="75">
        <v>10431.262000000001</v>
      </c>
      <c r="AD12" s="75">
        <v>70.327430000000007</v>
      </c>
      <c r="AE12" s="77">
        <v>9500.6659999999993</v>
      </c>
      <c r="AF12" s="75">
        <v>63.775993</v>
      </c>
      <c r="AG12" s="77">
        <v>4705.7330000000002</v>
      </c>
      <c r="AH12" s="75">
        <v>23.946113</v>
      </c>
      <c r="AI12" s="77">
        <v>2901.8061400000001</v>
      </c>
      <c r="AJ12" s="75">
        <v>15.080562</v>
      </c>
      <c r="AK12" s="77">
        <v>42318.949000000001</v>
      </c>
      <c r="AL12" s="75">
        <v>294.554102</v>
      </c>
      <c r="AM12" s="77">
        <v>3996.72</v>
      </c>
      <c r="AN12" s="75">
        <v>24.079025000000001</v>
      </c>
      <c r="AO12" s="77">
        <v>4701.0216</v>
      </c>
      <c r="AP12" s="75">
        <v>26.496759000000001</v>
      </c>
      <c r="AQ12" s="77">
        <v>19365.082999999999</v>
      </c>
      <c r="AR12" s="75">
        <v>100.793886</v>
      </c>
    </row>
    <row r="13" spans="1:44" ht="18.75" customHeight="1">
      <c r="A13" s="82">
        <v>7</v>
      </c>
      <c r="B13" s="98" t="s">
        <v>299</v>
      </c>
      <c r="C13" s="75">
        <v>8839</v>
      </c>
      <c r="D13" s="75">
        <v>25.461234999999999</v>
      </c>
      <c r="E13" s="75">
        <v>20663</v>
      </c>
      <c r="F13" s="75">
        <v>45.317869000000002</v>
      </c>
      <c r="G13" s="75">
        <v>35980</v>
      </c>
      <c r="H13" s="75">
        <v>73.569192000000001</v>
      </c>
      <c r="I13" s="75">
        <v>6595</v>
      </c>
      <c r="J13" s="75">
        <v>23.039739999999998</v>
      </c>
      <c r="K13" s="75">
        <v>5107</v>
      </c>
      <c r="L13" s="75">
        <v>24.668469999999999</v>
      </c>
      <c r="M13" s="75">
        <v>6730.2899999999991</v>
      </c>
      <c r="N13" s="75">
        <v>37.924630000000001</v>
      </c>
      <c r="O13" s="75">
        <v>14029.84</v>
      </c>
      <c r="P13" s="75">
        <v>105.620542</v>
      </c>
      <c r="Q13" s="75">
        <v>38278.759999999995</v>
      </c>
      <c r="R13" s="75">
        <v>268.26571100000001</v>
      </c>
      <c r="S13" s="75">
        <v>15231.147999999997</v>
      </c>
      <c r="T13" s="75">
        <v>116.21956900000001</v>
      </c>
      <c r="U13" s="75">
        <v>37223.531159999999</v>
      </c>
      <c r="V13" s="75">
        <v>226.474808</v>
      </c>
      <c r="W13" s="75">
        <v>65156.782700000003</v>
      </c>
      <c r="X13" s="75">
        <v>693.19823699999995</v>
      </c>
      <c r="Y13" s="75">
        <v>64470.725989999984</v>
      </c>
      <c r="Z13" s="75">
        <v>813.44226000000003</v>
      </c>
      <c r="AA13" s="75">
        <v>167812.82950000002</v>
      </c>
      <c r="AB13" s="75">
        <v>1516.3148249999999</v>
      </c>
      <c r="AC13" s="75">
        <v>231150.29994999999</v>
      </c>
      <c r="AD13" s="75">
        <v>1726.1490470000001</v>
      </c>
      <c r="AE13" s="77">
        <v>229950.53909999999</v>
      </c>
      <c r="AF13" s="75">
        <v>1258.0501099999999</v>
      </c>
      <c r="AG13" s="77">
        <v>188530.95335</v>
      </c>
      <c r="AH13" s="75">
        <v>1001.541747</v>
      </c>
      <c r="AI13" s="77">
        <v>121059.00787999999</v>
      </c>
      <c r="AJ13" s="75">
        <v>629.87534300000004</v>
      </c>
      <c r="AK13" s="77">
        <v>93040.979800000001</v>
      </c>
      <c r="AL13" s="75">
        <v>643.07753700000001</v>
      </c>
      <c r="AM13" s="77">
        <v>75569.555999999997</v>
      </c>
      <c r="AN13" s="75">
        <v>411.964699</v>
      </c>
      <c r="AO13" s="77">
        <v>42392.419099999992</v>
      </c>
      <c r="AP13" s="75">
        <v>243.47925599999999</v>
      </c>
      <c r="AQ13" s="77">
        <v>14389.661599999999</v>
      </c>
      <c r="AR13" s="75">
        <v>79.931084999999996</v>
      </c>
    </row>
    <row r="14" spans="1:44" ht="18.75" customHeight="1">
      <c r="A14" s="82">
        <v>8</v>
      </c>
      <c r="B14" s="98" t="s">
        <v>333</v>
      </c>
      <c r="C14" s="75">
        <v>11078.25</v>
      </c>
      <c r="D14" s="75">
        <v>23.815920999999999</v>
      </c>
      <c r="E14" s="75">
        <v>4066.63</v>
      </c>
      <c r="F14" s="75">
        <v>5.3388910000000003</v>
      </c>
      <c r="G14" s="75">
        <v>176</v>
      </c>
      <c r="H14" s="75">
        <v>0.28450900000000001</v>
      </c>
      <c r="I14" s="75">
        <v>21.7</v>
      </c>
      <c r="J14" s="75">
        <v>9.5654000000000003E-2</v>
      </c>
      <c r="K14" s="75">
        <v>0</v>
      </c>
      <c r="L14" s="75">
        <v>0</v>
      </c>
      <c r="M14" s="75">
        <v>809.52</v>
      </c>
      <c r="N14" s="75">
        <v>4.7438140000000004</v>
      </c>
      <c r="O14" s="75">
        <v>1937.36</v>
      </c>
      <c r="P14" s="75">
        <v>12.369247</v>
      </c>
      <c r="Q14" s="75">
        <v>2896.25</v>
      </c>
      <c r="R14" s="75">
        <v>19.630497999999999</v>
      </c>
      <c r="S14" s="75">
        <v>4039.1099999999997</v>
      </c>
      <c r="T14" s="75">
        <v>30.759755999999999</v>
      </c>
      <c r="U14" s="75">
        <v>4260.2</v>
      </c>
      <c r="V14" s="75">
        <v>22.459506999999999</v>
      </c>
      <c r="W14" s="75">
        <v>2927.5550000000003</v>
      </c>
      <c r="X14" s="75">
        <v>27.770023999999999</v>
      </c>
      <c r="Y14" s="75">
        <v>5873.3198900000007</v>
      </c>
      <c r="Z14" s="75">
        <v>70.882362000000001</v>
      </c>
      <c r="AA14" s="75">
        <v>9615.5550000000003</v>
      </c>
      <c r="AB14" s="75">
        <v>96.424593000000002</v>
      </c>
      <c r="AC14" s="75">
        <v>6219.0590000000002</v>
      </c>
      <c r="AD14" s="75">
        <v>48.520404999999997</v>
      </c>
      <c r="AE14" s="77">
        <v>7717.0649999999996</v>
      </c>
      <c r="AF14" s="75">
        <v>42.403700999999998</v>
      </c>
      <c r="AG14" s="77">
        <v>3073.1709999999998</v>
      </c>
      <c r="AH14" s="75">
        <v>15.646117</v>
      </c>
      <c r="AI14" s="77">
        <v>4714.1459999999997</v>
      </c>
      <c r="AJ14" s="75">
        <v>22.594159000000001</v>
      </c>
      <c r="AK14" s="77">
        <v>7396.1289999999999</v>
      </c>
      <c r="AL14" s="75">
        <v>53.021701</v>
      </c>
      <c r="AM14" s="77">
        <v>11338.405000000001</v>
      </c>
      <c r="AN14" s="75">
        <v>57.599837000000001</v>
      </c>
      <c r="AO14" s="77">
        <v>14211.07404</v>
      </c>
      <c r="AP14" s="75">
        <v>75.097859</v>
      </c>
      <c r="AQ14" s="77">
        <v>11627.867</v>
      </c>
      <c r="AR14" s="75">
        <v>56.188079999999999</v>
      </c>
    </row>
    <row r="15" spans="1:44" ht="18.75" customHeight="1">
      <c r="A15" s="82">
        <v>9</v>
      </c>
      <c r="B15" s="98" t="s">
        <v>279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362.78499999999997</v>
      </c>
      <c r="T15" s="75">
        <v>2.9407589999999999</v>
      </c>
      <c r="U15" s="75">
        <v>0</v>
      </c>
      <c r="V15" s="75">
        <v>0</v>
      </c>
      <c r="W15" s="75">
        <v>0</v>
      </c>
      <c r="X15" s="75">
        <v>0</v>
      </c>
      <c r="Y15" s="75">
        <v>22.68</v>
      </c>
      <c r="Z15" s="75">
        <v>0.33551599999999998</v>
      </c>
      <c r="AA15" s="75">
        <v>201.6</v>
      </c>
      <c r="AB15" s="75">
        <v>1.7645789999999999</v>
      </c>
      <c r="AC15" s="75">
        <v>1229.76</v>
      </c>
      <c r="AD15" s="75">
        <v>10.063885000000001</v>
      </c>
      <c r="AE15" s="77">
        <v>2419.1999999999998</v>
      </c>
      <c r="AF15" s="75">
        <v>15.149641000000001</v>
      </c>
      <c r="AG15" s="77">
        <v>7170.7060000000001</v>
      </c>
      <c r="AH15" s="75">
        <v>29.954566</v>
      </c>
      <c r="AI15" s="77">
        <v>6829.78</v>
      </c>
      <c r="AJ15" s="75">
        <v>22.716536999999999</v>
      </c>
      <c r="AK15" s="77">
        <v>4568.9430000000002</v>
      </c>
      <c r="AL15" s="75">
        <v>17.996528000000001</v>
      </c>
      <c r="AM15" s="77">
        <v>214.2</v>
      </c>
      <c r="AN15" s="75">
        <v>1.153278</v>
      </c>
      <c r="AO15" s="77">
        <v>1088.0409999999999</v>
      </c>
      <c r="AP15" s="75">
        <v>4.9393419999999999</v>
      </c>
      <c r="AQ15" s="77">
        <v>7142.1350000000002</v>
      </c>
      <c r="AR15" s="75">
        <v>17.096468999999999</v>
      </c>
    </row>
    <row r="16" spans="1:44" ht="18.75" customHeight="1">
      <c r="A16" s="82">
        <v>10</v>
      </c>
      <c r="B16" s="98" t="s">
        <v>131</v>
      </c>
      <c r="C16" s="75">
        <v>73.2</v>
      </c>
      <c r="D16" s="75">
        <v>0.108935</v>
      </c>
      <c r="E16" s="75">
        <v>6</v>
      </c>
      <c r="F16" s="75">
        <v>1.2122000000000001E-2</v>
      </c>
      <c r="G16" s="75">
        <v>0</v>
      </c>
      <c r="H16" s="75">
        <v>0</v>
      </c>
      <c r="I16" s="75">
        <v>0</v>
      </c>
      <c r="J16" s="75">
        <v>0</v>
      </c>
      <c r="K16" s="75">
        <v>32.81</v>
      </c>
      <c r="L16" s="75">
        <v>0.12468600000000001</v>
      </c>
      <c r="M16" s="75">
        <v>516.58000000000004</v>
      </c>
      <c r="N16" s="75">
        <v>2.3917839999999999</v>
      </c>
      <c r="O16" s="75">
        <v>598.6</v>
      </c>
      <c r="P16" s="75">
        <v>3.266635</v>
      </c>
      <c r="Q16" s="75">
        <v>962.2</v>
      </c>
      <c r="R16" s="75">
        <v>4.0379740000000002</v>
      </c>
      <c r="S16" s="75">
        <v>2256.8469999999998</v>
      </c>
      <c r="T16" s="75">
        <v>11.096403</v>
      </c>
      <c r="U16" s="75">
        <v>6355.7950000000001</v>
      </c>
      <c r="V16" s="75">
        <v>28.525426</v>
      </c>
      <c r="W16" s="75">
        <v>7731.0258999999987</v>
      </c>
      <c r="X16" s="75">
        <v>52.755462999999999</v>
      </c>
      <c r="Y16" s="75">
        <v>6914.5556700000006</v>
      </c>
      <c r="Z16" s="75">
        <v>55.294319000000002</v>
      </c>
      <c r="AA16" s="75">
        <v>6497.5874999999996</v>
      </c>
      <c r="AB16" s="75">
        <v>47.775967999999999</v>
      </c>
      <c r="AC16" s="75">
        <v>4471.5630000000001</v>
      </c>
      <c r="AD16" s="75">
        <v>29.273156</v>
      </c>
      <c r="AE16" s="77">
        <v>2970.1660000000002</v>
      </c>
      <c r="AF16" s="75">
        <v>13.154728</v>
      </c>
      <c r="AG16" s="77">
        <v>5066.3615499999996</v>
      </c>
      <c r="AH16" s="75">
        <v>20.185562999999998</v>
      </c>
      <c r="AI16" s="77">
        <v>6260.59</v>
      </c>
      <c r="AJ16" s="75">
        <v>23.264220000000002</v>
      </c>
      <c r="AK16" s="77">
        <v>6019.174</v>
      </c>
      <c r="AL16" s="75">
        <v>26.499623</v>
      </c>
      <c r="AM16" s="77">
        <v>8726.7819999999992</v>
      </c>
      <c r="AN16" s="75">
        <v>37.131382000000002</v>
      </c>
      <c r="AO16" s="77">
        <v>6232.0749999999998</v>
      </c>
      <c r="AP16" s="75">
        <v>27.295456999999999</v>
      </c>
      <c r="AQ16" s="77">
        <v>6190.69</v>
      </c>
      <c r="AR16" s="75">
        <v>25.661408000000002</v>
      </c>
    </row>
    <row r="17" spans="1:44" ht="18.75" customHeight="1">
      <c r="A17" s="427" t="s">
        <v>67</v>
      </c>
      <c r="B17" s="428"/>
      <c r="C17" s="75">
        <v>50882.549999999988</v>
      </c>
      <c r="D17" s="75">
        <v>47.55418799999984</v>
      </c>
      <c r="E17" s="75">
        <v>14349.369999999995</v>
      </c>
      <c r="F17" s="75">
        <v>38.376091999999971</v>
      </c>
      <c r="G17" s="75">
        <v>24800.679999999993</v>
      </c>
      <c r="H17" s="75">
        <v>61.163470000000075</v>
      </c>
      <c r="I17" s="75">
        <v>9598.4199999999837</v>
      </c>
      <c r="J17" s="75">
        <v>34.863022000000001</v>
      </c>
      <c r="K17" s="75">
        <v>9608.289999999979</v>
      </c>
      <c r="L17" s="75">
        <v>41.202537999999777</v>
      </c>
      <c r="M17" s="75">
        <v>11398.940000000002</v>
      </c>
      <c r="N17" s="75">
        <v>59.129126000000042</v>
      </c>
      <c r="O17" s="75">
        <v>22259.320000000007</v>
      </c>
      <c r="P17" s="75">
        <v>161.23888599999964</v>
      </c>
      <c r="Q17" s="75">
        <v>23666.9099999998</v>
      </c>
      <c r="R17" s="75">
        <v>162.22416000000021</v>
      </c>
      <c r="S17" s="75">
        <v>28544.257800000138</v>
      </c>
      <c r="T17" s="75">
        <v>235.39366599999994</v>
      </c>
      <c r="U17" s="75">
        <v>53743.652390000178</v>
      </c>
      <c r="V17" s="75">
        <v>298.73075900000003</v>
      </c>
      <c r="W17" s="75">
        <v>35080.230499999947</v>
      </c>
      <c r="X17" s="75">
        <v>349.56956599999921</v>
      </c>
      <c r="Y17" s="75">
        <v>55301.87369999988</v>
      </c>
      <c r="Z17" s="75">
        <v>679.90593999999874</v>
      </c>
      <c r="AA17" s="75">
        <v>57082.521880000131</v>
      </c>
      <c r="AB17" s="75">
        <v>524.8422389999987</v>
      </c>
      <c r="AC17" s="75">
        <v>76143.754949999973</v>
      </c>
      <c r="AD17" s="75">
        <v>610.36137599999984</v>
      </c>
      <c r="AE17" s="77">
        <v>48839.51500000013</v>
      </c>
      <c r="AF17" s="75">
        <v>274.27908999999909</v>
      </c>
      <c r="AG17" s="77">
        <v>36341.931150000077</v>
      </c>
      <c r="AH17" s="75">
        <v>180.70398099999966</v>
      </c>
      <c r="AI17" s="77">
        <v>44438.557179999887</v>
      </c>
      <c r="AJ17" s="75">
        <v>233.99375700000019</v>
      </c>
      <c r="AK17" s="77">
        <v>62190.773370000068</v>
      </c>
      <c r="AL17" s="75">
        <v>461.39519100000052</v>
      </c>
      <c r="AM17" s="77">
        <v>37077.928030000068</v>
      </c>
      <c r="AN17" s="75">
        <v>197.82553400000143</v>
      </c>
      <c r="AO17" s="77">
        <v>32674.669289999962</v>
      </c>
      <c r="AP17" s="75">
        <v>170.09260699999999</v>
      </c>
      <c r="AQ17" s="77">
        <v>27379.683139999866</v>
      </c>
      <c r="AR17" s="75">
        <v>130.97168400000001</v>
      </c>
    </row>
    <row r="18" spans="1:44" s="73" customFormat="1" ht="18.75" customHeight="1">
      <c r="A18" s="425" t="s">
        <v>19</v>
      </c>
      <c r="B18" s="426"/>
      <c r="C18" s="78">
        <f t="shared" ref="C18:AN18" si="0">SUM(C7:C17)</f>
        <v>548234</v>
      </c>
      <c r="D18" s="78">
        <f t="shared" si="0"/>
        <v>1262.0971529999999</v>
      </c>
      <c r="E18" s="78">
        <f t="shared" si="0"/>
        <v>475675</v>
      </c>
      <c r="F18" s="78">
        <f t="shared" si="0"/>
        <v>1066.5414270000001</v>
      </c>
      <c r="G18" s="78">
        <f t="shared" si="0"/>
        <v>456866</v>
      </c>
      <c r="H18" s="78">
        <f t="shared" si="0"/>
        <v>1063.528135</v>
      </c>
      <c r="I18" s="78">
        <f t="shared" si="0"/>
        <v>436552</v>
      </c>
      <c r="J18" s="78">
        <f t="shared" si="0"/>
        <v>1289.6109079999999</v>
      </c>
      <c r="K18" s="78">
        <f t="shared" si="0"/>
        <v>425627</v>
      </c>
      <c r="L18" s="78">
        <f t="shared" si="0"/>
        <v>1440.3594390000003</v>
      </c>
      <c r="M18" s="78">
        <f t="shared" si="0"/>
        <v>477452.72</v>
      </c>
      <c r="N18" s="78">
        <f t="shared" si="0"/>
        <v>1600.3462029999996</v>
      </c>
      <c r="O18" s="78">
        <f t="shared" si="0"/>
        <v>520480.54000000004</v>
      </c>
      <c r="P18" s="78">
        <f t="shared" si="0"/>
        <v>2052.231127</v>
      </c>
      <c r="Q18" s="78">
        <f t="shared" si="0"/>
        <v>625029.29599999974</v>
      </c>
      <c r="R18" s="78">
        <f t="shared" si="0"/>
        <v>2745.163873</v>
      </c>
      <c r="S18" s="78">
        <f t="shared" si="0"/>
        <v>521922.89583000011</v>
      </c>
      <c r="T18" s="78">
        <f t="shared" si="0"/>
        <v>3488.8951599999996</v>
      </c>
      <c r="U18" s="78">
        <f t="shared" si="0"/>
        <v>738055.76501000021</v>
      </c>
      <c r="V18" s="78">
        <f t="shared" si="0"/>
        <v>4450.8926819999997</v>
      </c>
      <c r="W18" s="78">
        <f t="shared" si="0"/>
        <v>678116.80256999994</v>
      </c>
      <c r="X18" s="78">
        <f t="shared" si="0"/>
        <v>5770.6415579999993</v>
      </c>
      <c r="Y18" s="78">
        <f t="shared" si="0"/>
        <v>668441.21664999984</v>
      </c>
      <c r="Z18" s="78">
        <f t="shared" si="0"/>
        <v>7021.4573759999985</v>
      </c>
      <c r="AA18" s="78">
        <f t="shared" si="0"/>
        <v>870982.87289</v>
      </c>
      <c r="AB18" s="78">
        <f t="shared" si="0"/>
        <v>7699.5688419999988</v>
      </c>
      <c r="AC18" s="78">
        <f t="shared" si="0"/>
        <v>1005287.2139999999</v>
      </c>
      <c r="AD18" s="78">
        <f t="shared" si="0"/>
        <v>7819.5268169999999</v>
      </c>
      <c r="AE18" s="78">
        <f t="shared" si="0"/>
        <v>904879.99604999996</v>
      </c>
      <c r="AF18" s="78">
        <f t="shared" si="0"/>
        <v>5829.5527739999998</v>
      </c>
      <c r="AG18" s="78">
        <f t="shared" si="0"/>
        <v>956385.59776000003</v>
      </c>
      <c r="AH18" s="78">
        <f t="shared" si="0"/>
        <v>5079.9591780000001</v>
      </c>
      <c r="AI18" s="78">
        <f t="shared" si="0"/>
        <v>930333.3150599997</v>
      </c>
      <c r="AJ18" s="78">
        <f t="shared" si="0"/>
        <v>4828.9940930000002</v>
      </c>
      <c r="AK18" s="78">
        <f t="shared" si="0"/>
        <v>1113006.0184900002</v>
      </c>
      <c r="AL18" s="78">
        <f t="shared" si="0"/>
        <v>7653.6086499999992</v>
      </c>
      <c r="AM18" s="78">
        <f t="shared" si="0"/>
        <v>1014782.99462</v>
      </c>
      <c r="AN18" s="78">
        <f t="shared" si="0"/>
        <v>5295.5267870000007</v>
      </c>
      <c r="AO18" s="78">
        <f t="shared" ref="AO18:AP18" si="1">SUM(AO7:AO17)</f>
        <v>1082700.0549399997</v>
      </c>
      <c r="AP18" s="78">
        <f t="shared" si="1"/>
        <v>5465.3337689999989</v>
      </c>
      <c r="AQ18" s="78">
        <f t="shared" ref="AQ18:AR18" si="2">SUM(AQ7:AQ17)</f>
        <v>1221892.71817</v>
      </c>
      <c r="AR18" s="78">
        <f t="shared" si="2"/>
        <v>6102.5095960000008</v>
      </c>
    </row>
    <row r="19" spans="1:44" ht="18.75" customHeight="1">
      <c r="A19" s="95" t="s">
        <v>166</v>
      </c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1"/>
      <c r="AE19" s="240"/>
      <c r="AF19" s="240"/>
      <c r="AG19" s="240"/>
      <c r="AH19" s="240"/>
      <c r="AI19" s="240"/>
      <c r="AJ19" s="240"/>
    </row>
    <row r="20" spans="1:44" ht="18.75" customHeight="1">
      <c r="A20" s="1" t="s">
        <v>257</v>
      </c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A20" s="373"/>
      <c r="AB20" s="373"/>
      <c r="AC20" s="373"/>
      <c r="AD20" s="373"/>
      <c r="AE20" s="373"/>
      <c r="AF20" s="373"/>
      <c r="AG20" s="373"/>
      <c r="AH20" s="373"/>
      <c r="AI20" s="373"/>
      <c r="AJ20" s="373"/>
      <c r="AK20" s="373"/>
      <c r="AL20" s="373"/>
      <c r="AM20" s="373"/>
      <c r="AN20" s="373"/>
    </row>
    <row r="21" spans="1:44" ht="18.75" customHeight="1">
      <c r="A21" s="132" t="s">
        <v>329</v>
      </c>
      <c r="AK21" s="373"/>
      <c r="AM21" s="373"/>
    </row>
    <row r="22" spans="1:44" ht="18" customHeight="1">
      <c r="A22" s="304" t="s">
        <v>330</v>
      </c>
      <c r="Y22" s="246"/>
      <c r="Z22" s="240"/>
    </row>
  </sheetData>
  <sortState ref="B7:AH16">
    <sortCondition descending="1" ref="AH7:AH16"/>
  </sortState>
  <mergeCells count="27">
    <mergeCell ref="AO5:AP5"/>
    <mergeCell ref="AM5:AN5"/>
    <mergeCell ref="AK5:AL5"/>
    <mergeCell ref="M5:N5"/>
    <mergeCell ref="W5:X5"/>
    <mergeCell ref="Y5:Z5"/>
    <mergeCell ref="AI5:AJ5"/>
    <mergeCell ref="AA5:AB5"/>
    <mergeCell ref="AC5:AD5"/>
    <mergeCell ref="AE5:AF5"/>
    <mergeCell ref="AG5:AH5"/>
    <mergeCell ref="A18:B18"/>
    <mergeCell ref="A17:B17"/>
    <mergeCell ref="AQ5:AR5"/>
    <mergeCell ref="A3:AR3"/>
    <mergeCell ref="A2:AR2"/>
    <mergeCell ref="O5:P5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3"/>
  <sheetViews>
    <sheetView view="pageBreakPreview" zoomScaleNormal="100" zoomScaleSheetLayoutView="100" workbookViewId="0">
      <selection activeCell="AL17" sqref="AL17"/>
    </sheetView>
  </sheetViews>
  <sheetFormatPr defaultColWidth="8.6640625" defaultRowHeight="14.25"/>
  <cols>
    <col min="1" max="1" width="10.6640625" style="42" customWidth="1"/>
    <col min="2" max="11" width="15.6640625" style="99" customWidth="1"/>
    <col min="12" max="16384" width="8.6640625" style="42"/>
  </cols>
  <sheetData>
    <row r="2" spans="1:11" ht="18.75" customHeight="1">
      <c r="A2" s="398" t="s">
        <v>125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</row>
    <row r="3" spans="1:11" ht="18.75" customHeight="1">
      <c r="A3" s="398" t="s">
        <v>316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</row>
    <row r="4" spans="1:11" ht="18.75" customHeight="1">
      <c r="A4" s="398" t="s">
        <v>122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</row>
    <row r="5" spans="1:11" ht="18.75" customHeight="1"/>
    <row r="6" spans="1:11" ht="52.5" customHeight="1">
      <c r="A6" s="123" t="s">
        <v>20</v>
      </c>
      <c r="B6" s="385" t="s">
        <v>21</v>
      </c>
      <c r="C6" s="124" t="s">
        <v>315</v>
      </c>
      <c r="D6" s="385" t="s">
        <v>14</v>
      </c>
      <c r="E6" s="124" t="s">
        <v>22</v>
      </c>
      <c r="F6" s="385" t="s">
        <v>17</v>
      </c>
      <c r="G6" s="124" t="s">
        <v>16</v>
      </c>
      <c r="H6" s="385" t="s">
        <v>19</v>
      </c>
      <c r="I6" s="124" t="s">
        <v>285</v>
      </c>
      <c r="J6" s="385" t="s">
        <v>286</v>
      </c>
      <c r="K6" s="388" t="s">
        <v>287</v>
      </c>
    </row>
    <row r="7" spans="1:11" ht="18.75" hidden="1" customHeight="1">
      <c r="A7" s="121">
        <v>1990</v>
      </c>
      <c r="B7" s="125">
        <v>210589</v>
      </c>
      <c r="C7" s="119">
        <v>22890</v>
      </c>
      <c r="D7" s="125">
        <v>111494</v>
      </c>
      <c r="E7" s="119">
        <v>1346483</v>
      </c>
      <c r="F7" s="125">
        <v>21721</v>
      </c>
      <c r="G7" s="119">
        <v>163495</v>
      </c>
      <c r="H7" s="125">
        <f t="shared" ref="H7:H31" si="0">SUM(B7:G7)</f>
        <v>1876672</v>
      </c>
      <c r="I7" s="119"/>
      <c r="J7" s="125"/>
      <c r="K7" s="100"/>
    </row>
    <row r="8" spans="1:11" ht="18.75" hidden="1" customHeight="1">
      <c r="A8" s="121">
        <v>1991</v>
      </c>
      <c r="B8" s="125">
        <v>78430</v>
      </c>
      <c r="C8" s="119">
        <v>14488</v>
      </c>
      <c r="D8" s="125">
        <v>115394</v>
      </c>
      <c r="E8" s="119">
        <v>1718894</v>
      </c>
      <c r="F8" s="125">
        <v>31676</v>
      </c>
      <c r="G8" s="119">
        <v>175741</v>
      </c>
      <c r="H8" s="125">
        <f t="shared" si="0"/>
        <v>2134623</v>
      </c>
      <c r="I8" s="119"/>
      <c r="J8" s="125"/>
      <c r="K8" s="100"/>
    </row>
    <row r="9" spans="1:11" ht="18.75" hidden="1" customHeight="1">
      <c r="A9" s="121">
        <v>1992</v>
      </c>
      <c r="B9" s="125">
        <v>126583</v>
      </c>
      <c r="C9" s="119">
        <v>17958</v>
      </c>
      <c r="D9" s="125">
        <v>118124</v>
      </c>
      <c r="E9" s="119">
        <v>2000293</v>
      </c>
      <c r="F9" s="125">
        <v>33613</v>
      </c>
      <c r="G9" s="119">
        <v>188617</v>
      </c>
      <c r="H9" s="125">
        <f t="shared" si="0"/>
        <v>2485188</v>
      </c>
      <c r="I9" s="119"/>
      <c r="J9" s="125"/>
      <c r="K9" s="100"/>
    </row>
    <row r="10" spans="1:11" ht="18.75" hidden="1" customHeight="1">
      <c r="A10" s="121">
        <v>1993</v>
      </c>
      <c r="B10" s="125">
        <v>149592</v>
      </c>
      <c r="C10" s="119">
        <v>15644</v>
      </c>
      <c r="D10" s="125">
        <v>205190</v>
      </c>
      <c r="E10" s="119">
        <v>2370200</v>
      </c>
      <c r="F10" s="125">
        <v>33125</v>
      </c>
      <c r="G10" s="119">
        <v>255750</v>
      </c>
      <c r="H10" s="125">
        <f t="shared" si="0"/>
        <v>3029501</v>
      </c>
      <c r="I10" s="119"/>
      <c r="J10" s="125"/>
      <c r="K10" s="100"/>
    </row>
    <row r="11" spans="1:11" ht="18.75" hidden="1" customHeight="1">
      <c r="A11" s="121">
        <v>1994</v>
      </c>
      <c r="B11" s="125">
        <v>149312</v>
      </c>
      <c r="C11" s="119">
        <v>14657</v>
      </c>
      <c r="D11" s="125">
        <v>242418</v>
      </c>
      <c r="E11" s="119">
        <v>2645597</v>
      </c>
      <c r="F11" s="125">
        <v>44323</v>
      </c>
      <c r="G11" s="119">
        <v>259851</v>
      </c>
      <c r="H11" s="125">
        <f t="shared" si="0"/>
        <v>3356158</v>
      </c>
      <c r="I11" s="119"/>
      <c r="J11" s="125"/>
      <c r="K11" s="100"/>
    </row>
    <row r="12" spans="1:11" ht="18.75" hidden="1" customHeight="1">
      <c r="A12" s="121">
        <v>1995</v>
      </c>
      <c r="B12" s="125">
        <v>164013</v>
      </c>
      <c r="C12" s="119">
        <v>14681</v>
      </c>
      <c r="D12" s="125">
        <v>203693</v>
      </c>
      <c r="E12" s="119">
        <v>3103134</v>
      </c>
      <c r="F12" s="125">
        <v>52017</v>
      </c>
      <c r="G12" s="119">
        <v>329441</v>
      </c>
      <c r="H12" s="125">
        <f t="shared" si="0"/>
        <v>3866979</v>
      </c>
      <c r="I12" s="119"/>
      <c r="J12" s="125"/>
      <c r="K12" s="100"/>
    </row>
    <row r="13" spans="1:11" ht="18.75" hidden="1" customHeight="1">
      <c r="A13" s="121">
        <v>1996</v>
      </c>
      <c r="B13" s="125">
        <v>191839</v>
      </c>
      <c r="C13" s="119">
        <v>16141</v>
      </c>
      <c r="D13" s="125">
        <v>188134</v>
      </c>
      <c r="E13" s="119">
        <v>3393672</v>
      </c>
      <c r="F13" s="125">
        <v>61312</v>
      </c>
      <c r="G13" s="119">
        <v>336921</v>
      </c>
      <c r="H13" s="125">
        <f t="shared" si="0"/>
        <v>4188019</v>
      </c>
      <c r="I13" s="119"/>
      <c r="J13" s="125"/>
      <c r="K13" s="100"/>
    </row>
    <row r="14" spans="1:11" ht="18.75" hidden="1" customHeight="1">
      <c r="A14" s="121">
        <v>1997</v>
      </c>
      <c r="B14" s="125">
        <v>164434</v>
      </c>
      <c r="C14" s="119">
        <v>10554</v>
      </c>
      <c r="D14" s="125">
        <v>198788</v>
      </c>
      <c r="E14" s="119">
        <v>3697260</v>
      </c>
      <c r="F14" s="125">
        <v>113745</v>
      </c>
      <c r="G14" s="119">
        <v>426799</v>
      </c>
      <c r="H14" s="125">
        <f t="shared" si="0"/>
        <v>4611580</v>
      </c>
      <c r="I14" s="119"/>
      <c r="J14" s="125"/>
      <c r="K14" s="100"/>
    </row>
    <row r="15" spans="1:11" ht="18.75" hidden="1" customHeight="1">
      <c r="A15" s="121">
        <v>1998</v>
      </c>
      <c r="B15" s="125">
        <v>321627</v>
      </c>
      <c r="C15" s="119">
        <v>15803</v>
      </c>
      <c r="D15" s="125">
        <v>211790</v>
      </c>
      <c r="E15" s="119">
        <v>5260100</v>
      </c>
      <c r="F15" s="125">
        <v>198368</v>
      </c>
      <c r="G15" s="119">
        <v>483433</v>
      </c>
      <c r="H15" s="125">
        <f t="shared" si="0"/>
        <v>6491121</v>
      </c>
      <c r="I15" s="119"/>
      <c r="J15" s="125"/>
      <c r="K15" s="100"/>
    </row>
    <row r="16" spans="1:11" ht="18.75" hidden="1" customHeight="1">
      <c r="A16" s="121">
        <v>1999</v>
      </c>
      <c r="B16" s="125">
        <v>292642</v>
      </c>
      <c r="C16" s="119">
        <v>15313</v>
      </c>
      <c r="D16" s="125">
        <v>275051</v>
      </c>
      <c r="E16" s="119">
        <v>4737981</v>
      </c>
      <c r="F16" s="125">
        <v>196947</v>
      </c>
      <c r="G16" s="119">
        <v>508595</v>
      </c>
      <c r="H16" s="125">
        <f t="shared" si="0"/>
        <v>6026529</v>
      </c>
      <c r="I16" s="119"/>
      <c r="J16" s="125"/>
      <c r="K16" s="100"/>
    </row>
    <row r="17" spans="1:11" ht="18.75" hidden="1" customHeight="1">
      <c r="A17" s="121">
        <v>2000</v>
      </c>
      <c r="B17" s="125">
        <v>167931.845</v>
      </c>
      <c r="C17" s="119">
        <v>13570.445</v>
      </c>
      <c r="D17" s="125">
        <v>313474.05300000001</v>
      </c>
      <c r="E17" s="119">
        <v>4458680.4419999998</v>
      </c>
      <c r="F17" s="125">
        <v>57249.606</v>
      </c>
      <c r="G17" s="119">
        <v>501834.239</v>
      </c>
      <c r="H17" s="101">
        <f t="shared" si="0"/>
        <v>5512740.6299999999</v>
      </c>
      <c r="I17" s="119">
        <v>3329206.423</v>
      </c>
      <c r="J17" s="125">
        <v>60197.343999999997</v>
      </c>
      <c r="K17" s="100">
        <v>443334.65</v>
      </c>
    </row>
    <row r="18" spans="1:11" ht="18.75" hidden="1" customHeight="1">
      <c r="A18" s="121">
        <v>2001</v>
      </c>
      <c r="B18" s="125">
        <v>516768.91800000001</v>
      </c>
      <c r="C18" s="119">
        <v>32306.065999999999</v>
      </c>
      <c r="D18" s="125">
        <v>348802.72899999999</v>
      </c>
      <c r="E18" s="119">
        <v>4280391.87</v>
      </c>
      <c r="F18" s="125">
        <v>139621.39199999999</v>
      </c>
      <c r="G18" s="119">
        <v>510043.87699999998</v>
      </c>
      <c r="H18" s="101">
        <f t="shared" si="0"/>
        <v>5827934.8520000009</v>
      </c>
      <c r="I18" s="119">
        <v>3174639.287</v>
      </c>
      <c r="J18" s="125">
        <v>62188.493000000002</v>
      </c>
      <c r="K18" s="100">
        <v>481275.13900000002</v>
      </c>
    </row>
    <row r="19" spans="1:11" ht="18.75" hidden="1" customHeight="1">
      <c r="A19" s="121">
        <v>2002</v>
      </c>
      <c r="B19" s="125">
        <v>421578.31300000002</v>
      </c>
      <c r="C19" s="119">
        <v>34156.144</v>
      </c>
      <c r="D19" s="125">
        <v>303292.451</v>
      </c>
      <c r="E19" s="119">
        <v>4334921.5669999998</v>
      </c>
      <c r="F19" s="125">
        <v>65001.37</v>
      </c>
      <c r="G19" s="119">
        <v>473256.24900000001</v>
      </c>
      <c r="H19" s="101">
        <f t="shared" si="0"/>
        <v>5632206.0939999996</v>
      </c>
      <c r="I19" s="119">
        <v>3147608.0159999998</v>
      </c>
      <c r="J19" s="125">
        <v>87283.778000000006</v>
      </c>
      <c r="K19" s="100">
        <v>509301.804</v>
      </c>
    </row>
    <row r="20" spans="1:11" ht="18.75" hidden="1" customHeight="1">
      <c r="A20" s="121">
        <v>2003</v>
      </c>
      <c r="B20" s="125">
        <v>309330.75099999999</v>
      </c>
      <c r="C20" s="119">
        <v>15752.189</v>
      </c>
      <c r="D20" s="125">
        <v>460238.63</v>
      </c>
      <c r="E20" s="119">
        <v>4808463.03</v>
      </c>
      <c r="F20" s="125">
        <v>153497.02900000001</v>
      </c>
      <c r="G20" s="119">
        <v>564679.96299999999</v>
      </c>
      <c r="H20" s="101">
        <f t="shared" si="0"/>
        <v>6311961.5920000002</v>
      </c>
      <c r="I20" s="119">
        <v>3408412.0490000001</v>
      </c>
      <c r="J20" s="125">
        <v>98960.285999999993</v>
      </c>
      <c r="K20" s="100">
        <v>585124.35499999998</v>
      </c>
    </row>
    <row r="21" spans="1:11" ht="18.75" hidden="1" customHeight="1">
      <c r="A21" s="121">
        <v>2004</v>
      </c>
      <c r="B21" s="125">
        <v>444432.435</v>
      </c>
      <c r="C21" s="119">
        <v>23845.899000000001</v>
      </c>
      <c r="D21" s="125">
        <v>1310342.0460000001</v>
      </c>
      <c r="E21" s="119">
        <v>5834639.591</v>
      </c>
      <c r="F21" s="125">
        <v>193929.008</v>
      </c>
      <c r="G21" s="119">
        <v>659710.853</v>
      </c>
      <c r="H21" s="101">
        <f t="shared" si="0"/>
        <v>8466899.8320000004</v>
      </c>
      <c r="I21" s="119">
        <v>4124675.077</v>
      </c>
      <c r="J21" s="125">
        <v>99961.001000000004</v>
      </c>
      <c r="K21" s="100">
        <v>820918.80299999996</v>
      </c>
    </row>
    <row r="22" spans="1:11" ht="18.75" hidden="1" customHeight="1">
      <c r="A22" s="121">
        <v>2005</v>
      </c>
      <c r="B22" s="125">
        <v>488148.42700000003</v>
      </c>
      <c r="C22" s="119">
        <v>29284.196</v>
      </c>
      <c r="D22" s="125">
        <v>597902.74100000004</v>
      </c>
      <c r="E22" s="119">
        <v>6207762.4129999997</v>
      </c>
      <c r="F22" s="125">
        <v>263835.79200000002</v>
      </c>
      <c r="G22" s="119">
        <v>731387.21299999999</v>
      </c>
      <c r="H22" s="101">
        <f t="shared" si="0"/>
        <v>8318320.7819999997</v>
      </c>
      <c r="I22" s="119">
        <v>4559885.6629999997</v>
      </c>
      <c r="J22" s="125">
        <v>116573.027</v>
      </c>
      <c r="K22" s="100">
        <v>648769.86899999995</v>
      </c>
    </row>
    <row r="23" spans="1:11" ht="18.75" hidden="1" customHeight="1">
      <c r="A23" s="121">
        <v>2006</v>
      </c>
      <c r="B23" s="125">
        <v>598228.64300000004</v>
      </c>
      <c r="C23" s="119">
        <v>25269.124</v>
      </c>
      <c r="D23" s="125">
        <v>571194.84900000005</v>
      </c>
      <c r="E23" s="119">
        <v>7058410.6560000004</v>
      </c>
      <c r="F23" s="125">
        <v>331189.92099999997</v>
      </c>
      <c r="G23" s="119">
        <v>749334.98699999996</v>
      </c>
      <c r="H23" s="101">
        <f t="shared" si="0"/>
        <v>9333628.1799999997</v>
      </c>
      <c r="I23" s="119">
        <v>5383179.3550000004</v>
      </c>
      <c r="J23" s="125">
        <v>143775.59299999999</v>
      </c>
      <c r="K23" s="100">
        <v>469923.842</v>
      </c>
    </row>
    <row r="24" spans="1:11" ht="18.75" hidden="1" customHeight="1">
      <c r="A24" s="121">
        <v>2007</v>
      </c>
      <c r="B24" s="125">
        <v>954246.44200000004</v>
      </c>
      <c r="C24" s="119"/>
      <c r="D24" s="125">
        <v>559753.44999999995</v>
      </c>
      <c r="E24" s="119">
        <v>7678866.1469999999</v>
      </c>
      <c r="F24" s="125">
        <v>421623.19300000003</v>
      </c>
      <c r="G24" s="119">
        <v>783851.16799999995</v>
      </c>
      <c r="H24" s="101">
        <f t="shared" si="0"/>
        <v>10398340.4</v>
      </c>
      <c r="I24" s="119">
        <v>5876197.5410000002</v>
      </c>
      <c r="J24" s="125">
        <v>151713.49</v>
      </c>
      <c r="K24" s="100">
        <v>670015.49600000004</v>
      </c>
    </row>
    <row r="25" spans="1:11" ht="18.75" hidden="1" customHeight="1">
      <c r="A25" s="121">
        <v>2008</v>
      </c>
      <c r="B25" s="125">
        <v>811765.88600000006</v>
      </c>
      <c r="C25" s="119">
        <v>33220.156000000003</v>
      </c>
      <c r="D25" s="125">
        <v>541932.446</v>
      </c>
      <c r="E25" s="119">
        <v>8363484.307</v>
      </c>
      <c r="F25" s="125">
        <v>409774.06400000001</v>
      </c>
      <c r="G25" s="119"/>
      <c r="H25" s="101"/>
      <c r="I25" s="119">
        <v>7030829.5310000004</v>
      </c>
      <c r="J25" s="125">
        <v>227787.01800000001</v>
      </c>
      <c r="K25" s="100">
        <v>183382.83300000001</v>
      </c>
    </row>
    <row r="26" spans="1:11" ht="18.75" hidden="1" customHeight="1">
      <c r="A26" s="121">
        <v>2009</v>
      </c>
      <c r="B26" s="125">
        <v>436172.41499999998</v>
      </c>
      <c r="C26" s="119">
        <v>40938.578000000001</v>
      </c>
      <c r="D26" s="125">
        <v>646598.26899999997</v>
      </c>
      <c r="E26" s="119">
        <v>8375278.0279999999</v>
      </c>
      <c r="F26" s="125">
        <v>284811.21899999998</v>
      </c>
      <c r="G26" s="119">
        <v>804613.12699999998</v>
      </c>
      <c r="H26" s="101">
        <f t="shared" si="0"/>
        <v>10588411.636</v>
      </c>
      <c r="I26" s="119">
        <v>7142726.0460000001</v>
      </c>
      <c r="J26" s="125">
        <v>233652.842</v>
      </c>
      <c r="K26" s="100">
        <v>87336.107999999993</v>
      </c>
    </row>
    <row r="27" spans="1:11" ht="18.75" customHeight="1">
      <c r="A27" s="121">
        <v>2010</v>
      </c>
      <c r="B27" s="126">
        <v>541995.53</v>
      </c>
      <c r="C27" s="120">
        <v>24458.833999999999</v>
      </c>
      <c r="D27" s="126">
        <v>649616.46</v>
      </c>
      <c r="E27" s="120">
        <v>10359756.470000001</v>
      </c>
      <c r="F27" s="126">
        <v>396135.70045</v>
      </c>
      <c r="G27" s="120">
        <v>881663.35989999992</v>
      </c>
      <c r="H27" s="101">
        <f>SUM(B27:G27)</f>
        <v>12853626.354349999</v>
      </c>
      <c r="I27" s="120">
        <v>8914693.932</v>
      </c>
      <c r="J27" s="126">
        <v>282652.03999999998</v>
      </c>
      <c r="K27" s="122">
        <v>126422.586</v>
      </c>
    </row>
    <row r="28" spans="1:11" ht="18.75" customHeight="1">
      <c r="A28" s="121">
        <v>2011</v>
      </c>
      <c r="B28" s="126">
        <v>745519.98600000003</v>
      </c>
      <c r="C28" s="120">
        <v>30632.686000000002</v>
      </c>
      <c r="D28" s="126">
        <v>549011.31400000001</v>
      </c>
      <c r="E28" s="120">
        <v>11425999.968</v>
      </c>
      <c r="F28" s="126">
        <v>502231.05</v>
      </c>
      <c r="G28" s="120">
        <v>926729.29</v>
      </c>
      <c r="H28" s="101">
        <f t="shared" si="0"/>
        <v>14180124.294</v>
      </c>
      <c r="I28" s="120">
        <v>9891533.7479999997</v>
      </c>
      <c r="J28" s="126">
        <v>277079.41499999998</v>
      </c>
      <c r="K28" s="122">
        <v>149056.51</v>
      </c>
    </row>
    <row r="29" spans="1:11" ht="18.75" customHeight="1">
      <c r="A29" s="121">
        <v>2012</v>
      </c>
      <c r="B29" s="125">
        <v>779341.43400000001</v>
      </c>
      <c r="C29" s="119">
        <v>24035.963</v>
      </c>
      <c r="D29" s="125">
        <v>367329.20500000002</v>
      </c>
      <c r="E29" s="119">
        <v>12008645.290999999</v>
      </c>
      <c r="F29" s="125">
        <v>529185.97699999996</v>
      </c>
      <c r="G29" s="119">
        <v>819357.902</v>
      </c>
      <c r="H29" s="101">
        <f t="shared" si="0"/>
        <v>14527895.772</v>
      </c>
      <c r="I29" s="119">
        <v>10559829.547</v>
      </c>
      <c r="J29" s="125">
        <v>336755.14199999999</v>
      </c>
      <c r="K29" s="100">
        <v>211041.554</v>
      </c>
    </row>
    <row r="30" spans="1:11" ht="18.75" customHeight="1">
      <c r="A30" s="121">
        <v>2013</v>
      </c>
      <c r="B30" s="125">
        <v>792616.43599999999</v>
      </c>
      <c r="C30" s="119">
        <v>17281.094999999998</v>
      </c>
      <c r="D30" s="125">
        <v>344848.84499999997</v>
      </c>
      <c r="E30" s="119">
        <v>12070595.607000001</v>
      </c>
      <c r="F30" s="125">
        <v>518043.10000000009</v>
      </c>
      <c r="G30" s="119">
        <v>891233.75900000008</v>
      </c>
      <c r="H30" s="101">
        <f t="shared" si="0"/>
        <v>14634618.842</v>
      </c>
      <c r="I30" s="119">
        <v>10508602.466</v>
      </c>
      <c r="J30" s="125">
        <v>351410.54700000002</v>
      </c>
      <c r="K30" s="100">
        <v>314529.40299999999</v>
      </c>
    </row>
    <row r="31" spans="1:11" ht="18.75" customHeight="1">
      <c r="A31" s="121">
        <v>2014</v>
      </c>
      <c r="B31" s="127">
        <v>983482.29599999986</v>
      </c>
      <c r="C31" s="104">
        <v>15166.525999999998</v>
      </c>
      <c r="D31" s="127">
        <v>312462.87300000002</v>
      </c>
      <c r="E31" s="104">
        <v>12218479.651000001</v>
      </c>
      <c r="F31" s="127">
        <v>595767.24999999988</v>
      </c>
      <c r="G31" s="104">
        <v>1070438.3110000002</v>
      </c>
      <c r="H31" s="101">
        <f t="shared" si="0"/>
        <v>15195796.907000002</v>
      </c>
      <c r="I31" s="119">
        <v>10701859.688999999</v>
      </c>
      <c r="J31" s="125">
        <v>325675.49800000002</v>
      </c>
      <c r="K31" s="100">
        <v>438075.196</v>
      </c>
    </row>
    <row r="32" spans="1:11" ht="18.75" customHeight="1">
      <c r="A32" s="121">
        <v>2015</v>
      </c>
      <c r="B32" s="127">
        <v>1117715.79</v>
      </c>
      <c r="C32" s="104">
        <v>16291.539000000001</v>
      </c>
      <c r="D32" s="127">
        <v>377162.43000000005</v>
      </c>
      <c r="E32" s="104">
        <v>14646420.559999999</v>
      </c>
      <c r="F32" s="127">
        <v>728723.73200000019</v>
      </c>
      <c r="G32" s="104">
        <v>1110919.3149999999</v>
      </c>
      <c r="H32" s="101">
        <f>SUM(B32:G32)</f>
        <v>17997233.366</v>
      </c>
      <c r="I32" s="119">
        <v>13096997.357000001</v>
      </c>
      <c r="J32" s="125">
        <v>430978.69699999999</v>
      </c>
      <c r="K32" s="100">
        <v>311191.46000000002</v>
      </c>
    </row>
    <row r="33" spans="1:11" ht="18.75" customHeight="1">
      <c r="A33" s="121">
        <v>2016</v>
      </c>
      <c r="B33" s="127">
        <v>1090343.4569999999</v>
      </c>
      <c r="C33" s="104">
        <v>12173.330000000002</v>
      </c>
      <c r="D33" s="127">
        <v>445713.36099999998</v>
      </c>
      <c r="E33" s="104">
        <v>14650519.536000002</v>
      </c>
      <c r="F33" s="127">
        <v>743374.28</v>
      </c>
      <c r="G33" s="104">
        <v>1179106.3460000001</v>
      </c>
      <c r="H33" s="101">
        <f>SUM(B33:G33)</f>
        <v>18121230.310000002</v>
      </c>
      <c r="I33" s="119">
        <v>13281434.331999999</v>
      </c>
      <c r="J33" s="125">
        <v>388489.946</v>
      </c>
      <c r="K33" s="100">
        <v>201880.361</v>
      </c>
    </row>
    <row r="34" spans="1:11" ht="18.75" customHeight="1">
      <c r="A34" s="102">
        <v>2017</v>
      </c>
      <c r="B34" s="127">
        <v>1314804.7280000001</v>
      </c>
      <c r="C34" s="127">
        <v>18148.664000000001</v>
      </c>
      <c r="D34" s="127">
        <v>428675.86699999997</v>
      </c>
      <c r="E34" s="127">
        <v>17449074.386</v>
      </c>
      <c r="F34" s="127">
        <v>1111314.763</v>
      </c>
      <c r="G34" s="127">
        <v>1304498.274</v>
      </c>
      <c r="H34" s="101">
        <f t="shared" ref="H34:H37" si="1">SUM(B34:G34)</f>
        <v>21626516.682</v>
      </c>
      <c r="I34" s="125">
        <v>15855829.65</v>
      </c>
      <c r="J34" s="125">
        <v>436793.95299999998</v>
      </c>
      <c r="K34" s="125">
        <v>195018.709</v>
      </c>
    </row>
    <row r="35" spans="1:11" ht="18.75" customHeight="1">
      <c r="A35" s="102">
        <v>2018</v>
      </c>
      <c r="B35" s="127">
        <v>1321814</v>
      </c>
      <c r="C35" s="127">
        <v>14295</v>
      </c>
      <c r="D35" s="127">
        <v>419043</v>
      </c>
      <c r="E35" s="127">
        <v>19348763</v>
      </c>
      <c r="F35" s="127">
        <v>1371832</v>
      </c>
      <c r="G35" s="127">
        <v>1319927</v>
      </c>
      <c r="H35" s="101">
        <f t="shared" si="1"/>
        <v>23795674</v>
      </c>
      <c r="I35" s="125">
        <v>17741269</v>
      </c>
      <c r="J35" s="125">
        <v>338027</v>
      </c>
      <c r="K35" s="125">
        <v>351145</v>
      </c>
    </row>
    <row r="36" spans="1:11" ht="18.75" customHeight="1">
      <c r="A36" s="102" t="s">
        <v>349</v>
      </c>
      <c r="B36" s="127">
        <v>1442708.0780000002</v>
      </c>
      <c r="C36" s="127">
        <v>11914.638000000001</v>
      </c>
      <c r="D36" s="127">
        <v>518061.69300000009</v>
      </c>
      <c r="E36" s="127">
        <v>19142441.123</v>
      </c>
      <c r="F36" s="127">
        <v>1109766.4410000001</v>
      </c>
      <c r="G36" s="127">
        <v>1328897.7359999998</v>
      </c>
      <c r="H36" s="101">
        <f t="shared" si="1"/>
        <v>23553789.709000003</v>
      </c>
      <c r="I36" s="125">
        <v>17562630.215999998</v>
      </c>
      <c r="J36" s="125">
        <v>312765.65500000003</v>
      </c>
      <c r="K36" s="125">
        <v>453004.12300000002</v>
      </c>
    </row>
    <row r="37" spans="1:11" ht="18.75" customHeight="1">
      <c r="A37" s="103" t="s">
        <v>348</v>
      </c>
      <c r="B37" s="280">
        <v>1336988.834</v>
      </c>
      <c r="C37" s="280">
        <v>5396.18</v>
      </c>
      <c r="D37" s="280">
        <v>479645.89</v>
      </c>
      <c r="E37" s="280">
        <v>36979331.881999999</v>
      </c>
      <c r="F37" s="280">
        <v>930231.90099999995</v>
      </c>
      <c r="G37" s="280">
        <v>1235726.6129999999</v>
      </c>
      <c r="H37" s="258">
        <f t="shared" si="1"/>
        <v>40967321.299999997</v>
      </c>
      <c r="I37" s="260">
        <v>35257998.667000003</v>
      </c>
      <c r="J37" s="260">
        <v>340121.67499999999</v>
      </c>
      <c r="K37" s="260">
        <v>479280.89799999999</v>
      </c>
    </row>
    <row r="38" spans="1:11" ht="18.75" customHeight="1">
      <c r="A38" s="105" t="s">
        <v>294</v>
      </c>
      <c r="B38" s="105"/>
      <c r="C38" s="104"/>
      <c r="D38" s="104"/>
      <c r="E38" s="104"/>
      <c r="F38" s="104"/>
      <c r="H38" s="105"/>
      <c r="I38" s="105"/>
    </row>
    <row r="39" spans="1:11" ht="18.75" customHeight="1">
      <c r="A39" s="1" t="s">
        <v>257</v>
      </c>
      <c r="B39" s="105"/>
      <c r="C39" s="106"/>
      <c r="D39" s="106"/>
      <c r="E39" s="104"/>
      <c r="F39" s="104"/>
    </row>
    <row r="40" spans="1:11" ht="18.75" customHeight="1">
      <c r="A40" s="132" t="s">
        <v>329</v>
      </c>
      <c r="B40" s="107"/>
      <c r="C40" s="107"/>
      <c r="D40" s="108"/>
      <c r="E40" s="104"/>
      <c r="F40" s="104"/>
    </row>
    <row r="41" spans="1:11" ht="18.75" customHeight="1">
      <c r="A41" s="304" t="s">
        <v>330</v>
      </c>
      <c r="B41" s="107"/>
      <c r="C41" s="107"/>
      <c r="D41" s="108"/>
      <c r="E41" s="104"/>
      <c r="F41" s="104"/>
    </row>
    <row r="42" spans="1:11" ht="18.75" customHeight="1">
      <c r="A42" s="42" t="s">
        <v>331</v>
      </c>
    </row>
    <row r="44" spans="1:11">
      <c r="B44" s="109"/>
      <c r="C44" s="109"/>
      <c r="D44" s="109"/>
      <c r="E44" s="109"/>
      <c r="F44" s="109"/>
      <c r="G44" s="109"/>
    </row>
    <row r="45" spans="1:11">
      <c r="B45" s="109"/>
      <c r="C45" s="109"/>
      <c r="D45" s="109"/>
      <c r="E45" s="109"/>
      <c r="F45" s="109"/>
      <c r="G45" s="109"/>
      <c r="H45" s="110"/>
      <c r="I45" s="109"/>
      <c r="J45" s="109"/>
      <c r="K45" s="109"/>
    </row>
    <row r="46" spans="1:11">
      <c r="B46" s="109"/>
      <c r="C46" s="109"/>
      <c r="D46" s="109"/>
      <c r="E46" s="109"/>
      <c r="F46" s="109"/>
      <c r="G46" s="109"/>
      <c r="H46" s="110"/>
      <c r="I46" s="109"/>
      <c r="J46" s="109"/>
      <c r="K46" s="109"/>
    </row>
    <row r="47" spans="1:11">
      <c r="B47" s="113"/>
      <c r="C47" s="113"/>
      <c r="D47" s="113"/>
      <c r="E47" s="113"/>
      <c r="F47" s="113"/>
      <c r="G47" s="113"/>
      <c r="H47" s="110"/>
      <c r="I47" s="109"/>
      <c r="J47" s="109"/>
      <c r="K47" s="109"/>
    </row>
    <row r="48" spans="1:11">
      <c r="B48" s="113"/>
      <c r="C48" s="113"/>
      <c r="D48" s="113"/>
      <c r="E48" s="113"/>
      <c r="F48" s="113"/>
      <c r="G48" s="113"/>
      <c r="H48" s="111"/>
      <c r="I48" s="111"/>
      <c r="J48" s="111"/>
      <c r="K48" s="111"/>
    </row>
    <row r="49" spans="2:11">
      <c r="B49" s="112"/>
      <c r="C49" s="112"/>
      <c r="D49" s="112"/>
      <c r="E49" s="112"/>
      <c r="F49" s="112"/>
      <c r="G49" s="112"/>
      <c r="H49" s="111"/>
      <c r="I49" s="113"/>
      <c r="J49" s="113"/>
      <c r="K49" s="113"/>
    </row>
    <row r="50" spans="2:11">
      <c r="B50" s="112"/>
      <c r="C50" s="112"/>
      <c r="D50" s="112"/>
      <c r="E50" s="112"/>
      <c r="F50" s="112"/>
      <c r="G50" s="112"/>
      <c r="H50" s="111"/>
      <c r="I50" s="113"/>
      <c r="J50" s="113"/>
      <c r="K50" s="113"/>
    </row>
    <row r="51" spans="2:11">
      <c r="B51" s="111"/>
      <c r="C51" s="111"/>
      <c r="D51" s="111"/>
      <c r="E51" s="111"/>
      <c r="F51" s="111"/>
      <c r="G51" s="111"/>
      <c r="H51" s="111"/>
      <c r="I51" s="111"/>
      <c r="J51" s="111"/>
      <c r="K51" s="111"/>
    </row>
    <row r="52" spans="2:11">
      <c r="B52" s="111"/>
      <c r="C52" s="111"/>
      <c r="D52" s="111"/>
      <c r="E52" s="111"/>
      <c r="F52" s="111"/>
      <c r="G52" s="111"/>
      <c r="H52" s="111"/>
      <c r="I52" s="111"/>
      <c r="J52" s="111"/>
      <c r="K52" s="111"/>
    </row>
    <row r="53" spans="2:11">
      <c r="B53" s="111"/>
      <c r="C53" s="111"/>
      <c r="D53" s="111"/>
      <c r="E53" s="111"/>
      <c r="F53" s="111"/>
      <c r="G53" s="111"/>
      <c r="H53" s="111"/>
      <c r="I53" s="111"/>
      <c r="J53" s="111"/>
      <c r="K53" s="111"/>
    </row>
    <row r="54" spans="2:11">
      <c r="B54" s="111"/>
      <c r="C54" s="111"/>
      <c r="D54" s="111"/>
      <c r="E54" s="111"/>
      <c r="F54" s="111"/>
      <c r="G54" s="111"/>
      <c r="H54" s="111"/>
    </row>
    <row r="55" spans="2:11">
      <c r="I55" s="113"/>
      <c r="J55" s="113"/>
      <c r="K55" s="113"/>
    </row>
    <row r="56" spans="2:11">
      <c r="B56" s="113"/>
      <c r="C56" s="113"/>
      <c r="D56" s="113"/>
      <c r="E56" s="113"/>
      <c r="F56" s="113"/>
      <c r="G56" s="113"/>
      <c r="H56" s="113"/>
      <c r="I56" s="113"/>
      <c r="J56" s="113"/>
      <c r="K56" s="113"/>
    </row>
    <row r="57" spans="2:11">
      <c r="B57" s="113"/>
      <c r="C57" s="113"/>
      <c r="D57" s="113"/>
      <c r="E57" s="113"/>
      <c r="F57" s="113"/>
      <c r="G57" s="113"/>
      <c r="H57" s="113"/>
      <c r="I57" s="113"/>
      <c r="J57" s="113"/>
      <c r="K57" s="113"/>
    </row>
    <row r="58" spans="2:11">
      <c r="B58" s="113"/>
      <c r="C58" s="113"/>
      <c r="D58" s="113"/>
      <c r="E58" s="113"/>
      <c r="F58" s="113"/>
      <c r="G58" s="113"/>
      <c r="H58" s="113"/>
      <c r="I58" s="113"/>
      <c r="J58" s="113"/>
      <c r="K58" s="113"/>
    </row>
    <row r="59" spans="2:11">
      <c r="B59" s="113"/>
      <c r="C59" s="113"/>
      <c r="D59" s="113"/>
      <c r="E59" s="113"/>
      <c r="F59" s="113"/>
      <c r="G59" s="113"/>
      <c r="H59" s="113"/>
      <c r="I59" s="113"/>
      <c r="J59" s="113"/>
      <c r="K59" s="113"/>
    </row>
    <row r="60" spans="2:11">
      <c r="B60" s="113"/>
      <c r="C60" s="113"/>
      <c r="D60" s="113"/>
      <c r="E60" s="113"/>
      <c r="F60" s="113"/>
      <c r="G60" s="113"/>
      <c r="H60" s="113"/>
      <c r="I60" s="113"/>
      <c r="J60" s="113"/>
      <c r="K60" s="113"/>
    </row>
    <row r="61" spans="2:11">
      <c r="B61" s="113"/>
      <c r="C61" s="113"/>
      <c r="D61" s="113"/>
      <c r="E61" s="113"/>
      <c r="F61" s="113"/>
      <c r="G61" s="113"/>
      <c r="H61" s="113"/>
      <c r="I61" s="113"/>
      <c r="J61" s="113"/>
      <c r="K61" s="113"/>
    </row>
    <row r="62" spans="2:11">
      <c r="B62" s="113"/>
      <c r="C62" s="113"/>
      <c r="D62" s="113"/>
      <c r="E62" s="113"/>
      <c r="F62" s="113"/>
      <c r="G62" s="113"/>
      <c r="H62" s="113"/>
      <c r="I62" s="113"/>
      <c r="J62" s="113"/>
      <c r="K62" s="113"/>
    </row>
    <row r="63" spans="2:11">
      <c r="B63" s="113"/>
      <c r="C63" s="113"/>
      <c r="D63" s="113"/>
      <c r="E63" s="113"/>
      <c r="F63" s="113"/>
      <c r="G63" s="113"/>
      <c r="H63" s="113"/>
    </row>
  </sheetData>
  <mergeCells count="3">
    <mergeCell ref="A2:K2"/>
    <mergeCell ref="A3:K3"/>
    <mergeCell ref="A4:K4"/>
  </mergeCells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2"/>
  <sheetViews>
    <sheetView view="pageBreakPreview" zoomScaleNormal="100" zoomScaleSheetLayoutView="100" workbookViewId="0">
      <selection activeCell="AL17" sqref="AL17"/>
    </sheetView>
  </sheetViews>
  <sheetFormatPr defaultColWidth="8.6640625" defaultRowHeight="14.25"/>
  <cols>
    <col min="1" max="1" width="10.6640625" style="42" customWidth="1"/>
    <col min="2" max="11" width="15.6640625" style="99" customWidth="1"/>
    <col min="12" max="16384" width="8.6640625" style="42"/>
  </cols>
  <sheetData>
    <row r="2" spans="1:11" ht="18.75" customHeight="1">
      <c r="A2" s="398" t="s">
        <v>114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</row>
    <row r="3" spans="1:11" ht="18.75" customHeight="1">
      <c r="A3" s="398" t="s">
        <v>317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</row>
    <row r="4" spans="1:11" ht="18.75" customHeight="1">
      <c r="A4" s="398" t="s">
        <v>122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</row>
    <row r="5" spans="1:11" ht="18.75" customHeight="1"/>
    <row r="6" spans="1:11" ht="52.5" customHeight="1">
      <c r="A6" s="123" t="s">
        <v>1</v>
      </c>
      <c r="B6" s="385" t="s">
        <v>21</v>
      </c>
      <c r="C6" s="124" t="s">
        <v>315</v>
      </c>
      <c r="D6" s="385" t="s">
        <v>14</v>
      </c>
      <c r="E6" s="124" t="s">
        <v>15</v>
      </c>
      <c r="F6" s="385" t="s">
        <v>17</v>
      </c>
      <c r="G6" s="124" t="s">
        <v>16</v>
      </c>
      <c r="H6" s="385" t="s">
        <v>19</v>
      </c>
      <c r="I6" s="124" t="s">
        <v>285</v>
      </c>
      <c r="J6" s="385" t="s">
        <v>286</v>
      </c>
      <c r="K6" s="388" t="s">
        <v>287</v>
      </c>
    </row>
    <row r="7" spans="1:11" ht="18.75" hidden="1" customHeight="1">
      <c r="A7" s="121">
        <v>1990</v>
      </c>
      <c r="B7" s="125">
        <v>31419</v>
      </c>
      <c r="C7" s="119">
        <v>1399</v>
      </c>
      <c r="D7" s="125">
        <v>36545</v>
      </c>
      <c r="E7" s="119">
        <v>18341</v>
      </c>
      <c r="F7" s="125">
        <v>53925</v>
      </c>
      <c r="G7" s="119">
        <v>122782</v>
      </c>
      <c r="H7" s="125">
        <f t="shared" ref="H7:H31" si="0">SUM(B7:G7)</f>
        <v>264411</v>
      </c>
      <c r="I7" s="119"/>
      <c r="J7" s="125"/>
      <c r="K7" s="100"/>
    </row>
    <row r="8" spans="1:11" ht="18.75" hidden="1" customHeight="1">
      <c r="A8" s="121">
        <v>1991</v>
      </c>
      <c r="B8" s="125">
        <v>58280</v>
      </c>
      <c r="C8" s="119">
        <v>3268</v>
      </c>
      <c r="D8" s="125">
        <v>49513</v>
      </c>
      <c r="E8" s="119">
        <v>36065</v>
      </c>
      <c r="F8" s="125">
        <v>69433</v>
      </c>
      <c r="G8" s="119">
        <v>167348</v>
      </c>
      <c r="H8" s="125">
        <f t="shared" si="0"/>
        <v>383907</v>
      </c>
      <c r="I8" s="119"/>
      <c r="J8" s="125"/>
      <c r="K8" s="100"/>
    </row>
    <row r="9" spans="1:11" ht="18.75" hidden="1" customHeight="1">
      <c r="A9" s="121">
        <v>1992</v>
      </c>
      <c r="B9" s="125">
        <v>64999</v>
      </c>
      <c r="C9" s="119">
        <v>4514</v>
      </c>
      <c r="D9" s="125">
        <v>50683</v>
      </c>
      <c r="E9" s="119">
        <v>32474</v>
      </c>
      <c r="F9" s="125">
        <v>77958</v>
      </c>
      <c r="G9" s="119">
        <v>175665</v>
      </c>
      <c r="H9" s="125">
        <f t="shared" si="0"/>
        <v>406293</v>
      </c>
      <c r="I9" s="119"/>
      <c r="J9" s="125"/>
      <c r="K9" s="100"/>
    </row>
    <row r="10" spans="1:11" ht="18.75" hidden="1" customHeight="1">
      <c r="A10" s="121">
        <v>1993</v>
      </c>
      <c r="B10" s="125">
        <v>68797</v>
      </c>
      <c r="C10" s="119">
        <v>4465</v>
      </c>
      <c r="D10" s="125">
        <v>86811</v>
      </c>
      <c r="E10" s="119">
        <v>48508</v>
      </c>
      <c r="F10" s="125">
        <v>65718</v>
      </c>
      <c r="G10" s="119">
        <v>229510</v>
      </c>
      <c r="H10" s="125">
        <f t="shared" si="0"/>
        <v>503809</v>
      </c>
      <c r="I10" s="119"/>
      <c r="J10" s="125"/>
      <c r="K10" s="100"/>
    </row>
    <row r="11" spans="1:11" ht="18.75" hidden="1" customHeight="1">
      <c r="A11" s="121">
        <v>1994</v>
      </c>
      <c r="B11" s="125">
        <v>61366</v>
      </c>
      <c r="C11" s="119">
        <v>4561</v>
      </c>
      <c r="D11" s="125">
        <v>46045</v>
      </c>
      <c r="E11" s="119">
        <v>41920</v>
      </c>
      <c r="F11" s="125">
        <v>49470</v>
      </c>
      <c r="G11" s="119">
        <v>168023</v>
      </c>
      <c r="H11" s="125">
        <f t="shared" si="0"/>
        <v>371385</v>
      </c>
      <c r="I11" s="119"/>
      <c r="J11" s="125"/>
      <c r="K11" s="100"/>
    </row>
    <row r="12" spans="1:11" ht="18.75" hidden="1" customHeight="1">
      <c r="A12" s="121">
        <v>1995</v>
      </c>
      <c r="B12" s="125">
        <v>113154</v>
      </c>
      <c r="C12" s="119">
        <v>8246</v>
      </c>
      <c r="D12" s="125">
        <v>92760</v>
      </c>
      <c r="E12" s="119">
        <v>83371</v>
      </c>
      <c r="F12" s="125">
        <v>76568</v>
      </c>
      <c r="G12" s="119">
        <v>259383</v>
      </c>
      <c r="H12" s="125">
        <f t="shared" si="0"/>
        <v>633482</v>
      </c>
      <c r="I12" s="119"/>
      <c r="J12" s="125"/>
      <c r="K12" s="100"/>
    </row>
    <row r="13" spans="1:11" ht="18.75" hidden="1" customHeight="1">
      <c r="A13" s="121">
        <v>1996</v>
      </c>
      <c r="B13" s="125">
        <v>92022</v>
      </c>
      <c r="C13" s="119">
        <v>8391</v>
      </c>
      <c r="D13" s="125">
        <v>102782</v>
      </c>
      <c r="E13" s="119">
        <v>93327</v>
      </c>
      <c r="F13" s="125">
        <v>90397</v>
      </c>
      <c r="G13" s="119">
        <v>286193</v>
      </c>
      <c r="H13" s="125">
        <f t="shared" si="0"/>
        <v>673112</v>
      </c>
      <c r="I13" s="119"/>
      <c r="J13" s="125"/>
      <c r="K13" s="100"/>
    </row>
    <row r="14" spans="1:11" ht="18.75" hidden="1" customHeight="1">
      <c r="A14" s="121">
        <v>1997</v>
      </c>
      <c r="B14" s="125">
        <v>122517</v>
      </c>
      <c r="C14" s="119">
        <v>8080</v>
      </c>
      <c r="D14" s="125">
        <v>76033</v>
      </c>
      <c r="E14" s="119">
        <v>131695</v>
      </c>
      <c r="F14" s="125">
        <v>196051</v>
      </c>
      <c r="G14" s="119">
        <v>395654</v>
      </c>
      <c r="H14" s="125">
        <f t="shared" si="0"/>
        <v>930030</v>
      </c>
      <c r="I14" s="119"/>
      <c r="J14" s="125"/>
      <c r="K14" s="100"/>
    </row>
    <row r="15" spans="1:11" ht="18.75" hidden="1" customHeight="1">
      <c r="A15" s="121">
        <v>1998</v>
      </c>
      <c r="B15" s="125">
        <v>64955</v>
      </c>
      <c r="C15" s="119">
        <v>5547</v>
      </c>
      <c r="D15" s="125">
        <v>70029</v>
      </c>
      <c r="E15" s="119">
        <v>127794</v>
      </c>
      <c r="F15" s="125">
        <v>185931</v>
      </c>
      <c r="G15" s="119">
        <v>368771</v>
      </c>
      <c r="H15" s="125">
        <f t="shared" si="0"/>
        <v>823027</v>
      </c>
      <c r="I15" s="119"/>
      <c r="J15" s="125"/>
      <c r="K15" s="100"/>
    </row>
    <row r="16" spans="1:11" ht="18.75" hidden="1" customHeight="1">
      <c r="A16" s="121">
        <v>1999</v>
      </c>
      <c r="B16" s="125">
        <v>115283</v>
      </c>
      <c r="C16" s="119">
        <v>8248</v>
      </c>
      <c r="D16" s="125">
        <v>104499</v>
      </c>
      <c r="E16" s="119">
        <v>143252</v>
      </c>
      <c r="F16" s="125">
        <v>201270</v>
      </c>
      <c r="G16" s="119">
        <v>410080</v>
      </c>
      <c r="H16" s="125">
        <f t="shared" si="0"/>
        <v>982632</v>
      </c>
      <c r="I16" s="119"/>
      <c r="J16" s="125"/>
      <c r="K16" s="100"/>
    </row>
    <row r="17" spans="1:11" ht="18.75" hidden="1" customHeight="1">
      <c r="A17" s="121">
        <v>2000</v>
      </c>
      <c r="B17" s="125">
        <v>173633.68399999998</v>
      </c>
      <c r="C17" s="119">
        <v>9266.3709999999992</v>
      </c>
      <c r="D17" s="125">
        <v>162291.50999999998</v>
      </c>
      <c r="E17" s="119">
        <v>115729.731</v>
      </c>
      <c r="F17" s="125">
        <v>193602.10499999998</v>
      </c>
      <c r="G17" s="119">
        <v>465767.41899999999</v>
      </c>
      <c r="H17" s="101">
        <f t="shared" si="0"/>
        <v>1120290.8199999998</v>
      </c>
      <c r="I17" s="119">
        <v>35717.902000000002</v>
      </c>
      <c r="J17" s="125">
        <v>6884.1390000000001</v>
      </c>
      <c r="K17" s="100">
        <v>46689.514999999999</v>
      </c>
    </row>
    <row r="18" spans="1:11" ht="18.75" hidden="1" customHeight="1">
      <c r="A18" s="121">
        <v>2001</v>
      </c>
      <c r="B18" s="125">
        <v>383311.75400000002</v>
      </c>
      <c r="C18" s="119">
        <v>16680.55</v>
      </c>
      <c r="D18" s="125">
        <v>169687.908</v>
      </c>
      <c r="E18" s="119">
        <v>237940.25300000003</v>
      </c>
      <c r="F18" s="125">
        <v>206382.40300000002</v>
      </c>
      <c r="G18" s="119">
        <v>455496.49299999996</v>
      </c>
      <c r="H18" s="101">
        <f t="shared" si="0"/>
        <v>1469499.361</v>
      </c>
      <c r="I18" s="119">
        <v>148191.83300000001</v>
      </c>
      <c r="J18" s="125">
        <v>6154.6109999999999</v>
      </c>
      <c r="K18" s="100">
        <v>47957.669000000002</v>
      </c>
    </row>
    <row r="19" spans="1:11" ht="18.75" hidden="1" customHeight="1">
      <c r="A19" s="121">
        <v>2002</v>
      </c>
      <c r="B19" s="125">
        <v>477263.45400000003</v>
      </c>
      <c r="C19" s="119">
        <v>10903.003999999999</v>
      </c>
      <c r="D19" s="125">
        <v>241832.69699999999</v>
      </c>
      <c r="E19" s="119">
        <v>296525.69500000001</v>
      </c>
      <c r="F19" s="125">
        <v>168282.524</v>
      </c>
      <c r="G19" s="119">
        <v>478341.23499999999</v>
      </c>
      <c r="H19" s="101">
        <f t="shared" si="0"/>
        <v>1673148.6090000002</v>
      </c>
      <c r="I19" s="119">
        <v>40476.141000000003</v>
      </c>
      <c r="J19" s="125">
        <v>6543.5169999999998</v>
      </c>
      <c r="K19" s="100">
        <v>179826.66</v>
      </c>
    </row>
    <row r="20" spans="1:11" ht="18.75" hidden="1" customHeight="1">
      <c r="A20" s="121">
        <v>2003</v>
      </c>
      <c r="B20" s="125">
        <v>294690.06200000003</v>
      </c>
      <c r="C20" s="119">
        <v>6916.049</v>
      </c>
      <c r="D20" s="125">
        <v>304495.88799999998</v>
      </c>
      <c r="E20" s="119">
        <v>202834.61500000002</v>
      </c>
      <c r="F20" s="125">
        <v>240153.878</v>
      </c>
      <c r="G20" s="119">
        <v>432823.41899999999</v>
      </c>
      <c r="H20" s="101">
        <f t="shared" si="0"/>
        <v>1481913.9110000001</v>
      </c>
      <c r="I20" s="119">
        <v>26612.098999999998</v>
      </c>
      <c r="J20" s="125">
        <v>7757.9009999999998</v>
      </c>
      <c r="K20" s="100">
        <v>96405.255000000005</v>
      </c>
    </row>
    <row r="21" spans="1:11" ht="18.75" hidden="1" customHeight="1">
      <c r="A21" s="121">
        <v>2004</v>
      </c>
      <c r="B21" s="125">
        <v>435230.05599999998</v>
      </c>
      <c r="C21" s="119">
        <v>8707.8279999999995</v>
      </c>
      <c r="D21" s="125">
        <v>545430.647</v>
      </c>
      <c r="E21" s="119">
        <v>227729.53999999998</v>
      </c>
      <c r="F21" s="125">
        <v>315583.315</v>
      </c>
      <c r="G21" s="119">
        <v>550479.40600000008</v>
      </c>
      <c r="H21" s="101">
        <f t="shared" si="0"/>
        <v>2083160.7919999999</v>
      </c>
      <c r="I21" s="119">
        <v>63223.057000000001</v>
      </c>
      <c r="J21" s="125">
        <v>13494.768</v>
      </c>
      <c r="K21" s="100">
        <v>91980.868000000002</v>
      </c>
    </row>
    <row r="22" spans="1:11" ht="18.75" hidden="1" customHeight="1">
      <c r="A22" s="121">
        <v>2005</v>
      </c>
      <c r="B22" s="125">
        <v>502932.97399999999</v>
      </c>
      <c r="C22" s="119">
        <v>12169.850999999999</v>
      </c>
      <c r="D22" s="125">
        <v>229698.185</v>
      </c>
      <c r="E22" s="119">
        <v>296164.065</v>
      </c>
      <c r="F22" s="125">
        <v>353783.22500000003</v>
      </c>
      <c r="G22" s="119">
        <v>599932.4800000001</v>
      </c>
      <c r="H22" s="101">
        <f t="shared" si="0"/>
        <v>1994680.7800000003</v>
      </c>
      <c r="I22" s="119">
        <v>80996.289999999994</v>
      </c>
      <c r="J22" s="125">
        <v>13829.299000000001</v>
      </c>
      <c r="K22" s="100">
        <v>144787.81599999999</v>
      </c>
    </row>
    <row r="23" spans="1:11" ht="18.75" hidden="1" customHeight="1">
      <c r="A23" s="121">
        <v>2006</v>
      </c>
      <c r="B23" s="125">
        <v>623818.45600000001</v>
      </c>
      <c r="C23" s="119">
        <v>21992.968000000001</v>
      </c>
      <c r="D23" s="125">
        <v>317003.87300000002</v>
      </c>
      <c r="E23" s="119">
        <v>330787.70300000004</v>
      </c>
      <c r="F23" s="125">
        <v>418309.39500000002</v>
      </c>
      <c r="G23" s="119">
        <v>646024.27099999995</v>
      </c>
      <c r="H23" s="101">
        <f t="shared" si="0"/>
        <v>2357936.6660000002</v>
      </c>
      <c r="I23" s="119">
        <v>106362.717</v>
      </c>
      <c r="J23" s="125">
        <v>12403.722</v>
      </c>
      <c r="K23" s="100">
        <v>146205.94099999999</v>
      </c>
    </row>
    <row r="24" spans="1:11" ht="18.75" hidden="1" customHeight="1">
      <c r="A24" s="121">
        <v>2007</v>
      </c>
      <c r="B24" s="125">
        <v>769335.81700000004</v>
      </c>
      <c r="C24" s="119"/>
      <c r="D24" s="125">
        <v>358765.12599999999</v>
      </c>
      <c r="E24" s="119">
        <v>341051.61299999995</v>
      </c>
      <c r="F24" s="125">
        <v>376437.32899999997</v>
      </c>
      <c r="G24" s="119">
        <v>586694.38699999999</v>
      </c>
      <c r="H24" s="101">
        <f t="shared" si="0"/>
        <v>2432284.2719999999</v>
      </c>
      <c r="I24" s="119">
        <v>86012.178</v>
      </c>
      <c r="J24" s="125">
        <v>15139.081</v>
      </c>
      <c r="K24" s="100">
        <v>158844.736</v>
      </c>
    </row>
    <row r="25" spans="1:11" ht="18.75" hidden="1" customHeight="1">
      <c r="A25" s="121">
        <v>2008</v>
      </c>
      <c r="B25" s="125">
        <v>915326.60100000002</v>
      </c>
      <c r="C25" s="119">
        <v>32085.802</v>
      </c>
      <c r="D25" s="125">
        <v>384309.44299999997</v>
      </c>
      <c r="E25" s="119">
        <v>322156.34100000001</v>
      </c>
      <c r="F25" s="125">
        <v>418709.08500000002</v>
      </c>
      <c r="G25" s="119"/>
      <c r="H25" s="101"/>
      <c r="I25" s="119">
        <v>166571.90700000001</v>
      </c>
      <c r="J25" s="125">
        <v>24662.269</v>
      </c>
      <c r="K25" s="100">
        <v>40611.156999999999</v>
      </c>
    </row>
    <row r="26" spans="1:11" ht="18.75" hidden="1" customHeight="1">
      <c r="A26" s="121">
        <v>2009</v>
      </c>
      <c r="B26" s="125">
        <v>852513.40500000003</v>
      </c>
      <c r="C26" s="119">
        <v>36613.089999999997</v>
      </c>
      <c r="D26" s="125">
        <v>451628.44500000001</v>
      </c>
      <c r="E26" s="119">
        <v>324473.34700000001</v>
      </c>
      <c r="F26" s="125">
        <v>503889.13200000004</v>
      </c>
      <c r="G26" s="119">
        <v>641306.67800000007</v>
      </c>
      <c r="H26" s="101">
        <f t="shared" si="0"/>
        <v>2810424.0970000001</v>
      </c>
      <c r="I26" s="119">
        <v>210351.014</v>
      </c>
      <c r="J26" s="125">
        <v>26349.376</v>
      </c>
      <c r="K26" s="100">
        <v>21779.769</v>
      </c>
    </row>
    <row r="27" spans="1:11" ht="18.75" customHeight="1">
      <c r="A27" s="121">
        <v>2010</v>
      </c>
      <c r="B27" s="126">
        <v>1066128.8370000001</v>
      </c>
      <c r="C27" s="120">
        <v>42799.546000000002</v>
      </c>
      <c r="D27" s="126">
        <v>544146.85699999996</v>
      </c>
      <c r="E27" s="120">
        <v>422131.462</v>
      </c>
      <c r="F27" s="126">
        <v>566660.41700000002</v>
      </c>
      <c r="G27" s="120">
        <v>783037.304</v>
      </c>
      <c r="H27" s="101">
        <f t="shared" si="0"/>
        <v>3424904.4230000004</v>
      </c>
      <c r="I27" s="120">
        <v>238236.69200000001</v>
      </c>
      <c r="J27" s="126">
        <v>58435.442000000003</v>
      </c>
      <c r="K27" s="122">
        <v>38143.97</v>
      </c>
    </row>
    <row r="28" spans="1:11" ht="18.75" customHeight="1">
      <c r="A28" s="121">
        <v>2011</v>
      </c>
      <c r="B28" s="126">
        <v>1297129.1000000001</v>
      </c>
      <c r="C28" s="120">
        <v>68764.154999999999</v>
      </c>
      <c r="D28" s="126">
        <v>591707.02300000004</v>
      </c>
      <c r="E28" s="120">
        <v>535756.87800000003</v>
      </c>
      <c r="F28" s="126">
        <v>549079.13900000008</v>
      </c>
      <c r="G28" s="120">
        <v>859972.37600000005</v>
      </c>
      <c r="H28" s="101">
        <f t="shared" si="0"/>
        <v>3902408.6710000006</v>
      </c>
      <c r="I28" s="120">
        <v>305723.94</v>
      </c>
      <c r="J28" s="126">
        <v>31710.618999999999</v>
      </c>
      <c r="K28" s="122">
        <v>112956.667</v>
      </c>
    </row>
    <row r="29" spans="1:11" ht="18.75" customHeight="1">
      <c r="A29" s="121">
        <v>2012</v>
      </c>
      <c r="B29" s="125">
        <v>1558671.7339999999</v>
      </c>
      <c r="C29" s="119">
        <v>78209.558000000005</v>
      </c>
      <c r="D29" s="125">
        <v>603700.76800000004</v>
      </c>
      <c r="E29" s="119">
        <v>734851.61300000001</v>
      </c>
      <c r="F29" s="125">
        <v>617511.58199999994</v>
      </c>
      <c r="G29" s="119">
        <v>917682.625</v>
      </c>
      <c r="H29" s="101">
        <f t="shared" si="0"/>
        <v>4510627.88</v>
      </c>
      <c r="I29" s="119">
        <v>396704.54700000002</v>
      </c>
      <c r="J29" s="125">
        <v>40888.487999999998</v>
      </c>
      <c r="K29" s="100">
        <v>200155.28400000001</v>
      </c>
    </row>
    <row r="30" spans="1:11" ht="18.75" customHeight="1">
      <c r="A30" s="121">
        <v>2013</v>
      </c>
      <c r="B30" s="125">
        <v>1699087.4900000002</v>
      </c>
      <c r="C30" s="119">
        <v>72164.921000000002</v>
      </c>
      <c r="D30" s="125">
        <v>598559.09399999992</v>
      </c>
      <c r="E30" s="119">
        <v>736694.304</v>
      </c>
      <c r="F30" s="125">
        <v>629647.04</v>
      </c>
      <c r="G30" s="119">
        <v>936629.72800000012</v>
      </c>
      <c r="H30" s="101">
        <f t="shared" si="0"/>
        <v>4672782.5770000005</v>
      </c>
      <c r="I30" s="119">
        <v>264320.65399999998</v>
      </c>
      <c r="J30" s="125">
        <v>49970.826999999997</v>
      </c>
      <c r="K30" s="100">
        <v>307996.91600000003</v>
      </c>
    </row>
    <row r="31" spans="1:11" ht="18.75" customHeight="1">
      <c r="A31" s="121">
        <v>2014</v>
      </c>
      <c r="B31" s="127">
        <v>1714635.0020000001</v>
      </c>
      <c r="C31" s="104">
        <v>70058.531000000003</v>
      </c>
      <c r="D31" s="127">
        <v>715035.36899999995</v>
      </c>
      <c r="E31" s="104">
        <v>770647.20900000003</v>
      </c>
      <c r="F31" s="127">
        <v>641251.897</v>
      </c>
      <c r="G31" s="104">
        <v>978647.02700000012</v>
      </c>
      <c r="H31" s="101">
        <f t="shared" si="0"/>
        <v>4890275.0349999992</v>
      </c>
      <c r="I31" s="119">
        <v>252381.12599999999</v>
      </c>
      <c r="J31" s="125">
        <v>26238.011999999999</v>
      </c>
      <c r="K31" s="100">
        <v>362671.45199999999</v>
      </c>
    </row>
    <row r="32" spans="1:11" ht="18.75" customHeight="1">
      <c r="A32" s="121">
        <v>2015</v>
      </c>
      <c r="B32" s="127">
        <v>2043123.3769999999</v>
      </c>
      <c r="C32" s="104">
        <v>86122.962999999989</v>
      </c>
      <c r="D32" s="127">
        <v>1475872.5889999999</v>
      </c>
      <c r="E32" s="104">
        <v>686762.85600000015</v>
      </c>
      <c r="F32" s="127">
        <v>695897.35699999996</v>
      </c>
      <c r="G32" s="104">
        <v>1024270.4309999999</v>
      </c>
      <c r="H32" s="101">
        <f t="shared" ref="H32:H36" si="1">SUM(B32:G32)</f>
        <v>6012049.5729999999</v>
      </c>
      <c r="I32" s="119">
        <v>275776.864</v>
      </c>
      <c r="J32" s="125">
        <v>36483.781999999999</v>
      </c>
      <c r="K32" s="100">
        <v>192258.75</v>
      </c>
    </row>
    <row r="33" spans="1:11" ht="18.75" customHeight="1">
      <c r="A33" s="121">
        <v>2016</v>
      </c>
      <c r="B33" s="127">
        <v>2057089.1700000002</v>
      </c>
      <c r="C33" s="104">
        <v>87885.737000000008</v>
      </c>
      <c r="D33" s="127">
        <v>2089189.3730000001</v>
      </c>
      <c r="E33" s="104">
        <v>631575.027</v>
      </c>
      <c r="F33" s="127">
        <v>711523.87</v>
      </c>
      <c r="G33" s="104">
        <v>1088795.7660000001</v>
      </c>
      <c r="H33" s="101">
        <f t="shared" si="1"/>
        <v>6666058.943</v>
      </c>
      <c r="I33" s="119">
        <v>217966.299</v>
      </c>
      <c r="J33" s="125">
        <v>36546.709000000003</v>
      </c>
      <c r="K33" s="100">
        <v>147210.04500000001</v>
      </c>
    </row>
    <row r="34" spans="1:11" ht="18.75" customHeight="1">
      <c r="A34" s="102">
        <v>2017</v>
      </c>
      <c r="B34" s="127">
        <v>2358619.466</v>
      </c>
      <c r="C34" s="127">
        <v>92779.627999999997</v>
      </c>
      <c r="D34" s="127">
        <v>2140606.1779999998</v>
      </c>
      <c r="E34" s="127">
        <v>738005.32799999998</v>
      </c>
      <c r="F34" s="127">
        <v>1009400.7329999999</v>
      </c>
      <c r="G34" s="127">
        <v>1263005.6259999999</v>
      </c>
      <c r="H34" s="101">
        <f t="shared" si="1"/>
        <v>7602416.9589999998</v>
      </c>
      <c r="I34" s="125">
        <v>225243.04</v>
      </c>
      <c r="J34" s="125">
        <v>64168.93</v>
      </c>
      <c r="K34" s="125">
        <v>148659.43</v>
      </c>
    </row>
    <row r="35" spans="1:11" ht="18.75" customHeight="1">
      <c r="A35" s="102">
        <v>2018</v>
      </c>
      <c r="B35" s="127">
        <v>2705479</v>
      </c>
      <c r="C35" s="127">
        <v>87607</v>
      </c>
      <c r="D35" s="127">
        <v>2208687</v>
      </c>
      <c r="E35" s="127">
        <v>878914</v>
      </c>
      <c r="F35" s="127">
        <v>1219783</v>
      </c>
      <c r="G35" s="127">
        <v>1262194</v>
      </c>
      <c r="H35" s="101">
        <f t="shared" si="1"/>
        <v>8362664</v>
      </c>
      <c r="I35" s="125">
        <v>244404</v>
      </c>
      <c r="J35" s="125">
        <v>41832</v>
      </c>
      <c r="K35" s="125">
        <v>365495</v>
      </c>
    </row>
    <row r="36" spans="1:11" ht="18.75" customHeight="1">
      <c r="A36" s="102" t="s">
        <v>349</v>
      </c>
      <c r="B36" s="127">
        <v>1981571.1459999999</v>
      </c>
      <c r="C36" s="127">
        <v>57215.784</v>
      </c>
      <c r="D36" s="127">
        <v>1255911.2009999999</v>
      </c>
      <c r="E36" s="127">
        <v>839169.77</v>
      </c>
      <c r="F36" s="127">
        <v>879730.16</v>
      </c>
      <c r="G36" s="127">
        <v>1058186.0349999999</v>
      </c>
      <c r="H36" s="101">
        <f t="shared" si="1"/>
        <v>6071784.0959999999</v>
      </c>
      <c r="I36" s="125">
        <v>439535.462</v>
      </c>
      <c r="J36" s="125">
        <v>37573.468000000001</v>
      </c>
      <c r="K36" s="125">
        <v>181259.12599999999</v>
      </c>
    </row>
    <row r="37" spans="1:11" ht="18.75" customHeight="1">
      <c r="A37" s="103" t="s">
        <v>348</v>
      </c>
      <c r="B37" s="280">
        <v>2204643.3560000001</v>
      </c>
      <c r="C37" s="280">
        <v>63209.334000000003</v>
      </c>
      <c r="D37" s="280">
        <v>1376700.024</v>
      </c>
      <c r="E37" s="280">
        <v>951161.18799999997</v>
      </c>
      <c r="F37" s="280">
        <v>1009364.676</v>
      </c>
      <c r="G37" s="280">
        <v>1181738.094</v>
      </c>
      <c r="H37" s="258">
        <f t="shared" ref="H37" si="2">SUM(B37:G37)</f>
        <v>6786816.6720000003</v>
      </c>
      <c r="I37" s="260">
        <v>516065.17200000002</v>
      </c>
      <c r="J37" s="260">
        <v>38898.756000000001</v>
      </c>
      <c r="K37" s="260">
        <v>196177.663</v>
      </c>
    </row>
    <row r="38" spans="1:11" ht="18.75" customHeight="1">
      <c r="A38" s="1" t="s">
        <v>257</v>
      </c>
      <c r="B38" s="105"/>
      <c r="C38" s="106"/>
      <c r="D38" s="106"/>
      <c r="E38" s="104"/>
      <c r="F38" s="104"/>
    </row>
    <row r="39" spans="1:11" ht="18.75" customHeight="1">
      <c r="A39" s="132" t="s">
        <v>329</v>
      </c>
      <c r="B39" s="105"/>
      <c r="C39" s="106"/>
      <c r="D39" s="106"/>
      <c r="E39" s="104"/>
      <c r="F39" s="104"/>
    </row>
    <row r="40" spans="1:11" ht="18.75" customHeight="1">
      <c r="A40" s="304" t="s">
        <v>330</v>
      </c>
      <c r="B40" s="107"/>
      <c r="C40" s="107"/>
      <c r="D40" s="108"/>
      <c r="E40" s="104"/>
      <c r="F40" s="104"/>
    </row>
    <row r="41" spans="1:11" ht="18.75" customHeight="1">
      <c r="A41" s="42" t="s">
        <v>331</v>
      </c>
    </row>
    <row r="43" spans="1:11">
      <c r="B43" s="109"/>
      <c r="C43" s="109"/>
      <c r="D43" s="109"/>
      <c r="E43" s="109"/>
      <c r="F43" s="109"/>
      <c r="G43" s="109"/>
    </row>
    <row r="44" spans="1:11">
      <c r="B44" s="109"/>
      <c r="C44" s="109"/>
      <c r="D44" s="109"/>
      <c r="E44" s="109"/>
      <c r="F44" s="109"/>
      <c r="G44" s="109"/>
      <c r="H44" s="110"/>
      <c r="I44" s="109"/>
      <c r="J44" s="109"/>
      <c r="K44" s="109"/>
    </row>
    <row r="45" spans="1:11">
      <c r="B45" s="109"/>
      <c r="C45" s="109"/>
      <c r="D45" s="109"/>
      <c r="E45" s="109"/>
      <c r="F45" s="109"/>
      <c r="G45" s="109"/>
      <c r="H45" s="110"/>
      <c r="I45" s="109"/>
      <c r="J45" s="109"/>
      <c r="K45" s="109"/>
    </row>
    <row r="46" spans="1:11">
      <c r="B46" s="111"/>
      <c r="C46" s="111"/>
      <c r="D46" s="111"/>
      <c r="E46" s="111"/>
      <c r="F46" s="111"/>
      <c r="G46" s="111"/>
      <c r="H46" s="110"/>
      <c r="I46" s="109"/>
      <c r="J46" s="109"/>
      <c r="K46" s="109"/>
    </row>
    <row r="47" spans="1:11">
      <c r="B47" s="111"/>
      <c r="C47" s="111"/>
      <c r="D47" s="111"/>
      <c r="E47" s="111"/>
      <c r="F47" s="111"/>
      <c r="G47" s="111"/>
      <c r="H47" s="111"/>
      <c r="I47" s="111"/>
      <c r="J47" s="111"/>
      <c r="K47" s="111"/>
    </row>
    <row r="48" spans="1:11">
      <c r="B48" s="112"/>
      <c r="C48" s="112"/>
      <c r="D48" s="112"/>
      <c r="E48" s="112"/>
      <c r="F48" s="112"/>
      <c r="G48" s="112"/>
      <c r="H48" s="111"/>
      <c r="I48" s="113"/>
      <c r="J48" s="113"/>
      <c r="K48" s="113"/>
    </row>
    <row r="49" spans="2:11">
      <c r="B49" s="112"/>
      <c r="C49" s="112"/>
      <c r="D49" s="112"/>
      <c r="E49" s="112"/>
      <c r="F49" s="112"/>
      <c r="G49" s="112"/>
      <c r="H49" s="111"/>
      <c r="I49" s="113"/>
      <c r="J49" s="113"/>
      <c r="K49" s="113"/>
    </row>
    <row r="50" spans="2:11">
      <c r="B50" s="111"/>
      <c r="C50" s="111"/>
      <c r="D50" s="111"/>
      <c r="E50" s="111"/>
      <c r="F50" s="111"/>
      <c r="G50" s="111"/>
      <c r="H50" s="111"/>
      <c r="I50" s="111"/>
      <c r="J50" s="111"/>
      <c r="K50" s="111"/>
    </row>
    <row r="51" spans="2:11">
      <c r="B51" s="111"/>
      <c r="C51" s="111"/>
      <c r="D51" s="111"/>
      <c r="E51" s="111"/>
      <c r="F51" s="111"/>
      <c r="G51" s="111"/>
      <c r="H51" s="111"/>
      <c r="I51" s="111"/>
      <c r="J51" s="111"/>
      <c r="K51" s="111"/>
    </row>
    <row r="52" spans="2:11">
      <c r="B52" s="111"/>
      <c r="C52" s="111"/>
      <c r="D52" s="111"/>
      <c r="E52" s="111"/>
      <c r="F52" s="111"/>
      <c r="G52" s="111"/>
      <c r="H52" s="111"/>
      <c r="I52" s="111"/>
      <c r="J52" s="111"/>
      <c r="K52" s="111"/>
    </row>
    <row r="53" spans="2:11">
      <c r="B53" s="111"/>
      <c r="C53" s="111"/>
      <c r="D53" s="111"/>
      <c r="E53" s="111"/>
      <c r="F53" s="111"/>
      <c r="G53" s="111"/>
      <c r="H53" s="111"/>
    </row>
    <row r="54" spans="2:11">
      <c r="I54" s="113"/>
      <c r="J54" s="113"/>
      <c r="K54" s="113"/>
    </row>
    <row r="55" spans="2:11">
      <c r="B55" s="113"/>
      <c r="C55" s="113"/>
      <c r="D55" s="113"/>
      <c r="E55" s="113"/>
      <c r="F55" s="113"/>
      <c r="G55" s="113"/>
      <c r="H55" s="113"/>
      <c r="I55" s="113"/>
      <c r="J55" s="113"/>
      <c r="K55" s="113"/>
    </row>
    <row r="56" spans="2:11">
      <c r="B56" s="113"/>
      <c r="C56" s="113"/>
      <c r="D56" s="113"/>
      <c r="E56" s="113"/>
      <c r="F56" s="113"/>
      <c r="G56" s="113"/>
      <c r="H56" s="113"/>
      <c r="I56" s="113"/>
      <c r="J56" s="113"/>
      <c r="K56" s="113"/>
    </row>
    <row r="57" spans="2:11">
      <c r="B57" s="113"/>
      <c r="C57" s="113"/>
      <c r="D57" s="113"/>
      <c r="E57" s="113"/>
      <c r="F57" s="113"/>
      <c r="G57" s="113"/>
      <c r="H57" s="113"/>
      <c r="I57" s="113"/>
      <c r="J57" s="113"/>
      <c r="K57" s="113"/>
    </row>
    <row r="58" spans="2:11">
      <c r="B58" s="113"/>
      <c r="C58" s="113"/>
      <c r="D58" s="113"/>
      <c r="E58" s="113"/>
      <c r="F58" s="113"/>
      <c r="G58" s="113"/>
      <c r="H58" s="113"/>
      <c r="I58" s="113"/>
      <c r="J58" s="113"/>
      <c r="K58" s="113"/>
    </row>
    <row r="59" spans="2:11">
      <c r="B59" s="113"/>
      <c r="C59" s="113"/>
      <c r="D59" s="113"/>
      <c r="E59" s="113"/>
      <c r="F59" s="113"/>
      <c r="G59" s="113"/>
      <c r="H59" s="113"/>
      <c r="I59" s="113"/>
      <c r="J59" s="113"/>
      <c r="K59" s="113"/>
    </row>
    <row r="60" spans="2:11">
      <c r="B60" s="113"/>
      <c r="C60" s="113"/>
      <c r="D60" s="113"/>
      <c r="E60" s="113"/>
      <c r="F60" s="113"/>
      <c r="G60" s="113"/>
      <c r="H60" s="113"/>
      <c r="I60" s="113"/>
      <c r="J60" s="113"/>
      <c r="K60" s="113"/>
    </row>
    <row r="61" spans="2:11">
      <c r="B61" s="113"/>
      <c r="C61" s="113"/>
      <c r="D61" s="113"/>
      <c r="E61" s="113"/>
      <c r="F61" s="113"/>
      <c r="G61" s="113"/>
      <c r="H61" s="113"/>
      <c r="I61" s="113"/>
      <c r="J61" s="113"/>
      <c r="K61" s="113"/>
    </row>
    <row r="62" spans="2:11">
      <c r="B62" s="113"/>
      <c r="C62" s="113"/>
      <c r="D62" s="113"/>
      <c r="E62" s="113"/>
      <c r="F62" s="113"/>
      <c r="G62" s="113"/>
      <c r="H62" s="113"/>
    </row>
  </sheetData>
  <mergeCells count="3">
    <mergeCell ref="A2:K2"/>
    <mergeCell ref="A3:K3"/>
    <mergeCell ref="A4:K4"/>
  </mergeCells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9"/>
  <sheetViews>
    <sheetView view="pageBreakPreview" zoomScaleNormal="100" zoomScaleSheetLayoutView="100" workbookViewId="0">
      <selection activeCell="AL17" sqref="AL17"/>
    </sheetView>
  </sheetViews>
  <sheetFormatPr defaultColWidth="8.6640625" defaultRowHeight="14.25"/>
  <cols>
    <col min="1" max="1" width="11.6640625" style="133" customWidth="1"/>
    <col min="2" max="8" width="15.1640625" style="133" customWidth="1"/>
    <col min="9" max="9" width="19" style="133" customWidth="1"/>
    <col min="10" max="16384" width="8.6640625" style="133"/>
  </cols>
  <sheetData>
    <row r="2" spans="1:9" s="42" customFormat="1" ht="18.75" customHeight="1">
      <c r="A2" s="398" t="s">
        <v>30</v>
      </c>
      <c r="B2" s="398"/>
      <c r="C2" s="398"/>
      <c r="D2" s="398"/>
      <c r="E2" s="398"/>
      <c r="F2" s="398"/>
      <c r="G2" s="398"/>
      <c r="H2" s="398"/>
      <c r="I2" s="398"/>
    </row>
    <row r="3" spans="1:9" s="42" customFormat="1" ht="37.5" customHeight="1">
      <c r="A3" s="399" t="s">
        <v>303</v>
      </c>
      <c r="B3" s="399"/>
      <c r="C3" s="399"/>
      <c r="D3" s="399"/>
      <c r="E3" s="399"/>
      <c r="F3" s="399"/>
      <c r="G3" s="399"/>
      <c r="H3" s="399"/>
      <c r="I3" s="399"/>
    </row>
    <row r="4" spans="1:9" s="42" customFormat="1" ht="18.75" customHeight="1">
      <c r="A4" s="398" t="s">
        <v>116</v>
      </c>
      <c r="B4" s="398"/>
      <c r="C4" s="398"/>
      <c r="D4" s="398"/>
      <c r="E4" s="398"/>
      <c r="F4" s="398"/>
      <c r="G4" s="398"/>
      <c r="H4" s="398"/>
      <c r="I4" s="398"/>
    </row>
    <row r="5" spans="1:9" s="42" customFormat="1" ht="18.75" customHeight="1">
      <c r="I5" s="142"/>
    </row>
    <row r="6" spans="1:9" s="99" customFormat="1" ht="36" customHeight="1">
      <c r="A6" s="384" t="s">
        <v>161</v>
      </c>
      <c r="B6" s="385" t="s">
        <v>155</v>
      </c>
      <c r="C6" s="385" t="s">
        <v>156</v>
      </c>
      <c r="D6" s="385" t="s">
        <v>157</v>
      </c>
      <c r="E6" s="385" t="s">
        <v>158</v>
      </c>
      <c r="F6" s="385" t="s">
        <v>159</v>
      </c>
      <c r="G6" s="385" t="s">
        <v>160</v>
      </c>
      <c r="H6" s="385" t="s">
        <v>247</v>
      </c>
      <c r="I6" s="385" t="s">
        <v>254</v>
      </c>
    </row>
    <row r="7" spans="1:9" s="42" customFormat="1" ht="18.75" hidden="1" customHeight="1">
      <c r="A7" s="135">
        <v>2000</v>
      </c>
      <c r="B7" s="136" t="s">
        <v>246</v>
      </c>
      <c r="C7" s="136" t="s">
        <v>245</v>
      </c>
      <c r="D7" s="136" t="s">
        <v>244</v>
      </c>
      <c r="E7" s="136" t="s">
        <v>243</v>
      </c>
      <c r="F7" s="137" t="s">
        <v>242</v>
      </c>
      <c r="G7" s="136" t="s">
        <v>241</v>
      </c>
      <c r="H7" s="138">
        <v>166.97</v>
      </c>
      <c r="I7" s="136" t="s">
        <v>240</v>
      </c>
    </row>
    <row r="8" spans="1:9" s="42" customFormat="1" ht="18.75" hidden="1" customHeight="1">
      <c r="A8" s="135">
        <v>2001</v>
      </c>
      <c r="B8" s="136">
        <v>269.16000000000003</v>
      </c>
      <c r="C8" s="136" t="s">
        <v>239</v>
      </c>
      <c r="D8" s="136" t="s">
        <v>238</v>
      </c>
      <c r="E8" s="136" t="s">
        <v>237</v>
      </c>
      <c r="F8" s="136" t="s">
        <v>236</v>
      </c>
      <c r="G8" s="136" t="s">
        <v>235</v>
      </c>
      <c r="H8" s="136">
        <v>145.52000000000001</v>
      </c>
      <c r="I8" s="136" t="s">
        <v>234</v>
      </c>
    </row>
    <row r="9" spans="1:9" s="42" customFormat="1" ht="18.75" hidden="1" customHeight="1">
      <c r="A9" s="135">
        <v>2002</v>
      </c>
      <c r="B9" s="136">
        <v>347.05</v>
      </c>
      <c r="C9" s="136" t="s">
        <v>233</v>
      </c>
      <c r="D9" s="136" t="s">
        <v>232</v>
      </c>
      <c r="E9" s="136" t="s">
        <v>231</v>
      </c>
      <c r="F9" s="136" t="s">
        <v>230</v>
      </c>
      <c r="G9" s="136" t="s">
        <v>229</v>
      </c>
      <c r="H9" s="136">
        <v>202.09</v>
      </c>
      <c r="I9" s="136" t="s">
        <v>228</v>
      </c>
    </row>
    <row r="10" spans="1:9" s="42" customFormat="1" ht="18.75" hidden="1" customHeight="1">
      <c r="A10" s="135">
        <v>2003</v>
      </c>
      <c r="B10" s="136">
        <v>472.89</v>
      </c>
      <c r="C10" s="136" t="s">
        <v>227</v>
      </c>
      <c r="D10" s="136" t="s">
        <v>226</v>
      </c>
      <c r="E10" s="136" t="s">
        <v>225</v>
      </c>
      <c r="F10" s="136" t="s">
        <v>224</v>
      </c>
      <c r="G10" s="136" t="s">
        <v>223</v>
      </c>
      <c r="H10" s="136">
        <v>286.55</v>
      </c>
      <c r="I10" s="136" t="s">
        <v>222</v>
      </c>
    </row>
    <row r="11" spans="1:9" s="42" customFormat="1" ht="18.75" hidden="1" customHeight="1">
      <c r="A11" s="135">
        <v>2004</v>
      </c>
      <c r="B11" s="136">
        <v>556.03</v>
      </c>
      <c r="C11" s="136" t="s">
        <v>221</v>
      </c>
      <c r="D11" s="136" t="s">
        <v>220</v>
      </c>
      <c r="E11" s="136" t="s">
        <v>219</v>
      </c>
      <c r="F11" s="136" t="s">
        <v>218</v>
      </c>
      <c r="G11" s="136" t="s">
        <v>217</v>
      </c>
      <c r="H11" s="136">
        <v>355.22</v>
      </c>
      <c r="I11" s="136" t="s">
        <v>216</v>
      </c>
    </row>
    <row r="12" spans="1:9" s="42" customFormat="1" ht="18.75" hidden="1" customHeight="1">
      <c r="A12" s="135">
        <v>2005</v>
      </c>
      <c r="B12" s="136">
        <v>627.29999999999995</v>
      </c>
      <c r="C12" s="136" t="s">
        <v>215</v>
      </c>
      <c r="D12" s="136" t="s">
        <v>214</v>
      </c>
      <c r="E12" s="136" t="s">
        <v>213</v>
      </c>
      <c r="F12" s="136" t="s">
        <v>212</v>
      </c>
      <c r="G12" s="136" t="s">
        <v>211</v>
      </c>
      <c r="H12" s="136">
        <v>424.49</v>
      </c>
      <c r="I12" s="136" t="s">
        <v>210</v>
      </c>
    </row>
    <row r="13" spans="1:9" s="42" customFormat="1" ht="18.75" hidden="1" customHeight="1">
      <c r="A13" s="135">
        <v>2006</v>
      </c>
      <c r="B13" s="136" t="s">
        <v>209</v>
      </c>
      <c r="C13" s="136" t="s">
        <v>208</v>
      </c>
      <c r="D13" s="136" t="s">
        <v>207</v>
      </c>
      <c r="E13" s="136" t="s">
        <v>206</v>
      </c>
      <c r="F13" s="136" t="s">
        <v>205</v>
      </c>
      <c r="G13" s="136" t="s">
        <v>204</v>
      </c>
      <c r="H13" s="136">
        <v>600.72</v>
      </c>
      <c r="I13" s="136" t="s">
        <v>203</v>
      </c>
    </row>
    <row r="14" spans="1:9" s="42" customFormat="1" ht="18.75" hidden="1" customHeight="1">
      <c r="A14" s="135">
        <v>2007</v>
      </c>
      <c r="B14" s="136">
        <v>857.3</v>
      </c>
      <c r="C14" s="136" t="s">
        <v>202</v>
      </c>
      <c r="D14" s="136" t="s">
        <v>201</v>
      </c>
      <c r="E14" s="136" t="s">
        <v>200</v>
      </c>
      <c r="F14" s="136" t="s">
        <v>199</v>
      </c>
      <c r="G14" s="136" t="s">
        <v>198</v>
      </c>
      <c r="H14" s="136">
        <v>639.1</v>
      </c>
      <c r="I14" s="136" t="s">
        <v>197</v>
      </c>
    </row>
    <row r="15" spans="1:9" s="42" customFormat="1" ht="18.75" hidden="1" customHeight="1">
      <c r="A15" s="135">
        <v>2008</v>
      </c>
      <c r="B15" s="136">
        <v>958.75</v>
      </c>
      <c r="C15" s="136" t="s">
        <v>196</v>
      </c>
      <c r="D15" s="136" t="s">
        <v>195</v>
      </c>
      <c r="E15" s="136" t="s">
        <v>194</v>
      </c>
      <c r="F15" s="136" t="s">
        <v>193</v>
      </c>
      <c r="G15" s="136" t="s">
        <v>192</v>
      </c>
      <c r="H15" s="136">
        <v>695.61</v>
      </c>
      <c r="I15" s="136" t="s">
        <v>191</v>
      </c>
    </row>
    <row r="16" spans="1:9" s="42" customFormat="1" ht="18.75" hidden="1" customHeight="1">
      <c r="A16" s="135">
        <v>2009</v>
      </c>
      <c r="B16" s="136">
        <v>707.09</v>
      </c>
      <c r="C16" s="136" t="s">
        <v>190</v>
      </c>
      <c r="D16" s="136" t="s">
        <v>189</v>
      </c>
      <c r="E16" s="136" t="s">
        <v>188</v>
      </c>
      <c r="F16" s="136" t="s">
        <v>187</v>
      </c>
      <c r="G16" s="136" t="s">
        <v>186</v>
      </c>
      <c r="H16" s="136">
        <v>515.30999999999995</v>
      </c>
      <c r="I16" s="136" t="s">
        <v>185</v>
      </c>
    </row>
    <row r="17" spans="1:9" s="42" customFormat="1" ht="18.75" customHeight="1">
      <c r="A17" s="135">
        <v>2010</v>
      </c>
      <c r="B17" s="136">
        <v>1206.8800000000001</v>
      </c>
      <c r="C17" s="136" t="s">
        <v>184</v>
      </c>
      <c r="D17" s="136" t="s">
        <v>183</v>
      </c>
      <c r="E17" s="136" t="s">
        <v>182</v>
      </c>
      <c r="F17" s="136" t="s">
        <v>181</v>
      </c>
      <c r="G17" s="136" t="s">
        <v>180</v>
      </c>
      <c r="H17" s="136">
        <v>919.64</v>
      </c>
      <c r="I17" s="136" t="s">
        <v>179</v>
      </c>
    </row>
    <row r="18" spans="1:9" s="42" customFormat="1" ht="18.75" customHeight="1">
      <c r="A18" s="135">
        <v>2011</v>
      </c>
      <c r="B18" s="136" t="s">
        <v>178</v>
      </c>
      <c r="C18" s="136" t="s">
        <v>177</v>
      </c>
      <c r="D18" s="136" t="s">
        <v>176</v>
      </c>
      <c r="E18" s="136" t="s">
        <v>175</v>
      </c>
      <c r="F18" s="136" t="s">
        <v>174</v>
      </c>
      <c r="G18" s="136" t="s">
        <v>173</v>
      </c>
      <c r="H18" s="136">
        <v>1118.74</v>
      </c>
      <c r="I18" s="136" t="s">
        <v>147</v>
      </c>
    </row>
    <row r="19" spans="1:9" s="42" customFormat="1" ht="18.75" customHeight="1">
      <c r="A19" s="135">
        <v>2012</v>
      </c>
      <c r="B19" s="136">
        <v>1087.98</v>
      </c>
      <c r="C19" s="136" t="s">
        <v>172</v>
      </c>
      <c r="D19" s="136" t="s">
        <v>171</v>
      </c>
      <c r="E19" s="136" t="s">
        <v>170</v>
      </c>
      <c r="F19" s="136" t="s">
        <v>169</v>
      </c>
      <c r="G19" s="136" t="s">
        <v>168</v>
      </c>
      <c r="H19" s="136">
        <v>794.06</v>
      </c>
      <c r="I19" s="136" t="s">
        <v>167</v>
      </c>
    </row>
    <row r="20" spans="1:9" s="42" customFormat="1" ht="18.75" customHeight="1">
      <c r="A20" s="135">
        <v>2013</v>
      </c>
      <c r="B20" s="136">
        <v>919.07</v>
      </c>
      <c r="C20" s="136" t="s">
        <v>150</v>
      </c>
      <c r="D20" s="136" t="s">
        <v>151</v>
      </c>
      <c r="E20" s="136" t="s">
        <v>152</v>
      </c>
      <c r="F20" s="136" t="s">
        <v>148</v>
      </c>
      <c r="G20" s="136" t="s">
        <v>153</v>
      </c>
      <c r="H20" s="136">
        <v>633.26</v>
      </c>
      <c r="I20" s="136" t="s">
        <v>154</v>
      </c>
    </row>
    <row r="21" spans="1:9" s="42" customFormat="1" ht="18.75" customHeight="1">
      <c r="A21" s="135">
        <v>2014</v>
      </c>
      <c r="B21" s="136">
        <v>730.01</v>
      </c>
      <c r="C21" s="136">
        <v>657.07</v>
      </c>
      <c r="D21" s="136">
        <v>565.14</v>
      </c>
      <c r="E21" s="136">
        <v>562.14</v>
      </c>
      <c r="F21" s="136">
        <v>555.14</v>
      </c>
      <c r="G21" s="136">
        <v>553.14</v>
      </c>
      <c r="H21" s="136">
        <v>426.17</v>
      </c>
      <c r="I21" s="136">
        <v>436.91</v>
      </c>
    </row>
    <row r="22" spans="1:9" s="42" customFormat="1" ht="18.75" customHeight="1">
      <c r="A22" s="139">
        <v>2015</v>
      </c>
      <c r="B22" s="140">
        <v>691.57</v>
      </c>
      <c r="C22" s="140">
        <v>653.4</v>
      </c>
      <c r="D22" s="140">
        <v>533.9</v>
      </c>
      <c r="E22" s="140">
        <v>530.9</v>
      </c>
      <c r="F22" s="140">
        <v>523.9</v>
      </c>
      <c r="G22" s="140">
        <v>521.9</v>
      </c>
      <c r="H22" s="136">
        <v>401.31</v>
      </c>
      <c r="I22" s="136">
        <v>412.88</v>
      </c>
    </row>
    <row r="23" spans="1:9" s="42" customFormat="1" ht="18.75" customHeight="1">
      <c r="A23" s="135">
        <v>2016</v>
      </c>
      <c r="B23" s="145">
        <v>716.59</v>
      </c>
      <c r="C23" s="145">
        <v>679.63</v>
      </c>
      <c r="D23" s="145">
        <v>580.45000000000005</v>
      </c>
      <c r="E23" s="145">
        <v>577.45000000000005</v>
      </c>
      <c r="F23" s="145">
        <v>570.45000000000005</v>
      </c>
      <c r="G23" s="145">
        <v>568.45000000000005</v>
      </c>
      <c r="H23" s="136">
        <v>441.87224360212855</v>
      </c>
      <c r="I23" s="145">
        <v>459.06</v>
      </c>
    </row>
    <row r="24" spans="1:9" s="42" customFormat="1" ht="18.75" customHeight="1">
      <c r="A24" s="135">
        <v>2017</v>
      </c>
      <c r="B24" s="145">
        <v>923.98</v>
      </c>
      <c r="C24" s="145">
        <v>901.5</v>
      </c>
      <c r="D24" s="145">
        <v>715.71</v>
      </c>
      <c r="E24" s="145">
        <v>712.71</v>
      </c>
      <c r="F24" s="145">
        <v>705.71</v>
      </c>
      <c r="G24" s="145">
        <v>703.71</v>
      </c>
      <c r="H24" s="136">
        <v>547.57896000685651</v>
      </c>
      <c r="I24" s="145">
        <v>593.22</v>
      </c>
    </row>
    <row r="25" spans="1:9" s="42" customFormat="1" ht="18.75" customHeight="1">
      <c r="A25" s="135">
        <v>2018</v>
      </c>
      <c r="B25" s="145">
        <v>714.17</v>
      </c>
      <c r="C25" s="145">
        <v>666.27</v>
      </c>
      <c r="D25" s="145">
        <v>555.55999999999995</v>
      </c>
      <c r="E25" s="145">
        <v>552.55999999999995</v>
      </c>
      <c r="F25" s="145">
        <v>545.55999999999995</v>
      </c>
      <c r="G25" s="145">
        <v>543.55999999999995</v>
      </c>
      <c r="H25" s="136">
        <v>400.82</v>
      </c>
      <c r="I25" s="145">
        <v>429.9</v>
      </c>
    </row>
    <row r="26" spans="1:9" s="42" customFormat="1" ht="18.75" customHeight="1">
      <c r="A26" s="135">
        <v>2019</v>
      </c>
      <c r="B26" s="145">
        <v>822.95</v>
      </c>
      <c r="C26" s="145">
        <v>808.09</v>
      </c>
      <c r="D26" s="145">
        <v>589.67999999999995</v>
      </c>
      <c r="E26" s="145">
        <v>586.67999999999995</v>
      </c>
      <c r="F26" s="145">
        <v>579.67999999999995</v>
      </c>
      <c r="G26" s="145">
        <v>577.67999999999995</v>
      </c>
      <c r="H26" s="136">
        <v>436.5</v>
      </c>
      <c r="I26" s="145">
        <v>452.63</v>
      </c>
    </row>
    <row r="27" spans="1:9" s="42" customFormat="1" ht="18.75" customHeight="1">
      <c r="A27" s="141">
        <v>2020</v>
      </c>
      <c r="B27" s="278">
        <v>838.34</v>
      </c>
      <c r="C27" s="278">
        <v>828.34</v>
      </c>
      <c r="D27" s="278">
        <v>560.03</v>
      </c>
      <c r="E27" s="278">
        <v>557.03</v>
      </c>
      <c r="F27" s="278">
        <v>550.03</v>
      </c>
      <c r="G27" s="278">
        <v>548.03</v>
      </c>
      <c r="H27" s="279">
        <v>406.99</v>
      </c>
      <c r="I27" s="278">
        <v>491.01</v>
      </c>
    </row>
    <row r="28" spans="1:9" s="42" customFormat="1" ht="18.75" customHeight="1">
      <c r="A28" s="247" t="s">
        <v>95</v>
      </c>
    </row>
    <row r="29" spans="1:9" s="42" customFormat="1" ht="18.75" customHeight="1">
      <c r="A29" s="42" t="s">
        <v>297</v>
      </c>
    </row>
  </sheetData>
  <mergeCells count="3">
    <mergeCell ref="A2:I2"/>
    <mergeCell ref="A3:I3"/>
    <mergeCell ref="A4:I4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2"/>
  <sheetViews>
    <sheetView view="pageBreakPreview" zoomScaleNormal="100" zoomScaleSheetLayoutView="100" workbookViewId="0">
      <selection activeCell="AL17" sqref="AL17"/>
    </sheetView>
  </sheetViews>
  <sheetFormatPr defaultColWidth="8.6640625" defaultRowHeight="14.25"/>
  <cols>
    <col min="1" max="1" width="15.6640625" style="133" customWidth="1"/>
    <col min="2" max="8" width="15.1640625" style="133" customWidth="1"/>
    <col min="9" max="9" width="17.6640625" style="133" customWidth="1"/>
    <col min="10" max="16384" width="8.6640625" style="133"/>
  </cols>
  <sheetData>
    <row r="2" spans="1:9" s="42" customFormat="1" ht="18.75" customHeight="1">
      <c r="A2" s="398" t="s">
        <v>118</v>
      </c>
      <c r="B2" s="398"/>
      <c r="C2" s="398"/>
      <c r="D2" s="398"/>
      <c r="E2" s="398"/>
      <c r="F2" s="398"/>
      <c r="G2" s="398"/>
      <c r="H2" s="398"/>
      <c r="I2" s="398"/>
    </row>
    <row r="3" spans="1:9" s="42" customFormat="1" ht="37.5" customHeight="1">
      <c r="A3" s="399" t="s">
        <v>351</v>
      </c>
      <c r="B3" s="399"/>
      <c r="C3" s="399"/>
      <c r="D3" s="399"/>
      <c r="E3" s="399"/>
      <c r="F3" s="399"/>
      <c r="G3" s="399"/>
      <c r="H3" s="399"/>
      <c r="I3" s="399"/>
    </row>
    <row r="4" spans="1:9" s="42" customFormat="1" ht="18.75" customHeight="1">
      <c r="A4" s="398" t="s">
        <v>116</v>
      </c>
      <c r="B4" s="398"/>
      <c r="C4" s="398"/>
      <c r="D4" s="398"/>
      <c r="E4" s="398"/>
      <c r="F4" s="398"/>
      <c r="G4" s="398"/>
      <c r="H4" s="398"/>
      <c r="I4" s="398"/>
    </row>
    <row r="5" spans="1:9" ht="18.75" customHeight="1">
      <c r="H5" s="42"/>
      <c r="I5" s="134"/>
    </row>
    <row r="6" spans="1:9" s="99" customFormat="1" ht="36" customHeight="1">
      <c r="A6" s="384" t="s">
        <v>161</v>
      </c>
      <c r="B6" s="385" t="s">
        <v>155</v>
      </c>
      <c r="C6" s="385" t="s">
        <v>156</v>
      </c>
      <c r="D6" s="385" t="s">
        <v>157</v>
      </c>
      <c r="E6" s="385" t="s">
        <v>158</v>
      </c>
      <c r="F6" s="385" t="s">
        <v>159</v>
      </c>
      <c r="G6" s="385" t="s">
        <v>160</v>
      </c>
      <c r="H6" s="385" t="s">
        <v>247</v>
      </c>
      <c r="I6" s="385" t="s">
        <v>254</v>
      </c>
    </row>
    <row r="7" spans="1:9" s="42" customFormat="1" ht="18.75" customHeight="1">
      <c r="A7" s="144" t="s">
        <v>136</v>
      </c>
      <c r="B7" s="145" t="s">
        <v>353</v>
      </c>
      <c r="C7" s="145" t="s">
        <v>354</v>
      </c>
      <c r="D7" s="145" t="s">
        <v>355</v>
      </c>
      <c r="E7" s="145" t="s">
        <v>356</v>
      </c>
      <c r="F7" s="274" t="s">
        <v>357</v>
      </c>
      <c r="G7" s="275" t="s">
        <v>358</v>
      </c>
      <c r="H7" s="138">
        <v>451.26</v>
      </c>
      <c r="I7" s="275" t="s">
        <v>359</v>
      </c>
    </row>
    <row r="8" spans="1:9" s="42" customFormat="1" ht="18.75" customHeight="1">
      <c r="A8" s="144" t="s">
        <v>137</v>
      </c>
      <c r="B8" s="145" t="s">
        <v>360</v>
      </c>
      <c r="C8" s="145" t="s">
        <v>361</v>
      </c>
      <c r="D8" s="145" t="s">
        <v>362</v>
      </c>
      <c r="E8" s="145" t="s">
        <v>363</v>
      </c>
      <c r="F8" s="145" t="s">
        <v>364</v>
      </c>
      <c r="G8" s="275" t="s">
        <v>365</v>
      </c>
      <c r="H8" s="136">
        <v>415.14</v>
      </c>
      <c r="I8" s="275" t="s">
        <v>366</v>
      </c>
    </row>
    <row r="9" spans="1:9" s="42" customFormat="1" ht="18.75" customHeight="1">
      <c r="A9" s="144" t="s">
        <v>138</v>
      </c>
      <c r="B9" s="145" t="s">
        <v>367</v>
      </c>
      <c r="C9" s="145" t="s">
        <v>368</v>
      </c>
      <c r="D9" s="145" t="s">
        <v>369</v>
      </c>
      <c r="E9" s="145" t="s">
        <v>370</v>
      </c>
      <c r="F9" s="145" t="s">
        <v>371</v>
      </c>
      <c r="G9" s="275" t="s">
        <v>372</v>
      </c>
      <c r="H9" s="136">
        <v>387.86</v>
      </c>
      <c r="I9" s="275" t="s">
        <v>373</v>
      </c>
    </row>
    <row r="10" spans="1:9" s="42" customFormat="1" ht="18.75" customHeight="1">
      <c r="A10" s="144" t="s">
        <v>139</v>
      </c>
      <c r="B10" s="145" t="s">
        <v>374</v>
      </c>
      <c r="C10" s="145" t="s">
        <v>375</v>
      </c>
      <c r="D10" s="145" t="s">
        <v>376</v>
      </c>
      <c r="E10" s="145" t="s">
        <v>377</v>
      </c>
      <c r="F10" s="145" t="s">
        <v>378</v>
      </c>
      <c r="G10" s="275" t="s">
        <v>379</v>
      </c>
      <c r="H10" s="136">
        <v>329.1</v>
      </c>
      <c r="I10" s="275" t="s">
        <v>380</v>
      </c>
    </row>
    <row r="11" spans="1:9" s="42" customFormat="1" ht="18.75" customHeight="1">
      <c r="A11" s="144" t="s">
        <v>133</v>
      </c>
      <c r="B11" s="145" t="s">
        <v>381</v>
      </c>
      <c r="C11" s="145" t="s">
        <v>382</v>
      </c>
      <c r="D11" s="145" t="s">
        <v>383</v>
      </c>
      <c r="E11" s="145" t="s">
        <v>384</v>
      </c>
      <c r="F11" s="145" t="s">
        <v>385</v>
      </c>
      <c r="G11" s="275" t="s">
        <v>386</v>
      </c>
      <c r="H11" s="136">
        <v>327.42</v>
      </c>
      <c r="I11" s="275" t="s">
        <v>387</v>
      </c>
    </row>
    <row r="12" spans="1:9" s="42" customFormat="1" ht="18.75" customHeight="1">
      <c r="A12" s="144" t="s">
        <v>134</v>
      </c>
      <c r="B12" s="145" t="s">
        <v>388</v>
      </c>
      <c r="C12" s="145" t="s">
        <v>389</v>
      </c>
      <c r="D12" s="145" t="s">
        <v>390</v>
      </c>
      <c r="E12" s="145" t="s">
        <v>391</v>
      </c>
      <c r="F12" s="145" t="s">
        <v>392</v>
      </c>
      <c r="G12" s="275" t="s">
        <v>393</v>
      </c>
      <c r="H12" s="136">
        <v>340.88</v>
      </c>
      <c r="I12" s="275" t="s">
        <v>394</v>
      </c>
    </row>
    <row r="13" spans="1:9" s="42" customFormat="1" ht="18.75" customHeight="1">
      <c r="A13" s="144" t="s">
        <v>135</v>
      </c>
      <c r="B13" s="145" t="s">
        <v>395</v>
      </c>
      <c r="C13" s="145" t="s">
        <v>396</v>
      </c>
      <c r="D13" s="145" t="s">
        <v>397</v>
      </c>
      <c r="E13" s="145" t="s">
        <v>398</v>
      </c>
      <c r="F13" s="145" t="s">
        <v>399</v>
      </c>
      <c r="G13" s="275" t="s">
        <v>400</v>
      </c>
      <c r="H13" s="136">
        <v>354.84</v>
      </c>
      <c r="I13" s="275" t="s">
        <v>401</v>
      </c>
    </row>
    <row r="14" spans="1:9" s="42" customFormat="1" ht="18.75" customHeight="1">
      <c r="A14" s="144" t="s">
        <v>140</v>
      </c>
      <c r="B14" s="145" t="s">
        <v>402</v>
      </c>
      <c r="C14" s="145" t="s">
        <v>403</v>
      </c>
      <c r="D14" s="145" t="s">
        <v>404</v>
      </c>
      <c r="E14" s="145" t="s">
        <v>405</v>
      </c>
      <c r="F14" s="145" t="s">
        <v>406</v>
      </c>
      <c r="G14" s="275" t="s">
        <v>407</v>
      </c>
      <c r="H14" s="136">
        <v>396.02</v>
      </c>
      <c r="I14" s="275" t="s">
        <v>408</v>
      </c>
    </row>
    <row r="15" spans="1:9" s="42" customFormat="1" ht="18.75" customHeight="1">
      <c r="A15" s="144" t="s">
        <v>141</v>
      </c>
      <c r="B15" s="145" t="s">
        <v>409</v>
      </c>
      <c r="C15" s="145" t="s">
        <v>410</v>
      </c>
      <c r="D15" s="145" t="s">
        <v>411</v>
      </c>
      <c r="E15" s="145" t="s">
        <v>412</v>
      </c>
      <c r="F15" s="145" t="s">
        <v>413</v>
      </c>
      <c r="G15" s="275" t="s">
        <v>414</v>
      </c>
      <c r="H15" s="136">
        <v>419.88</v>
      </c>
      <c r="I15" s="275" t="s">
        <v>415</v>
      </c>
    </row>
    <row r="16" spans="1:9" s="42" customFormat="1" ht="18.75" customHeight="1">
      <c r="A16" s="144" t="s">
        <v>142</v>
      </c>
      <c r="B16" s="145" t="s">
        <v>416</v>
      </c>
      <c r="C16" s="145" t="s">
        <v>417</v>
      </c>
      <c r="D16" s="145" t="s">
        <v>418</v>
      </c>
      <c r="E16" s="145" t="s">
        <v>419</v>
      </c>
      <c r="F16" s="145" t="s">
        <v>420</v>
      </c>
      <c r="G16" s="275" t="s">
        <v>421</v>
      </c>
      <c r="H16" s="136">
        <v>477.06</v>
      </c>
      <c r="I16" s="275" t="s">
        <v>422</v>
      </c>
    </row>
    <row r="17" spans="1:11" s="42" customFormat="1" ht="18.75" customHeight="1">
      <c r="A17" s="144" t="s">
        <v>143</v>
      </c>
      <c r="B17" s="145" t="s">
        <v>423</v>
      </c>
      <c r="C17" s="145" t="s">
        <v>424</v>
      </c>
      <c r="D17" s="145" t="s">
        <v>425</v>
      </c>
      <c r="E17" s="145" t="s">
        <v>426</v>
      </c>
      <c r="F17" s="145" t="s">
        <v>427</v>
      </c>
      <c r="G17" s="275" t="s">
        <v>428</v>
      </c>
      <c r="H17" s="136" t="s">
        <v>352</v>
      </c>
      <c r="I17" s="275" t="s">
        <v>429</v>
      </c>
    </row>
    <row r="18" spans="1:11" s="42" customFormat="1" ht="18.75" customHeight="1">
      <c r="A18" s="144" t="s">
        <v>144</v>
      </c>
      <c r="B18" s="145" t="s">
        <v>430</v>
      </c>
      <c r="C18" s="145" t="s">
        <v>431</v>
      </c>
      <c r="D18" s="145" t="s">
        <v>432</v>
      </c>
      <c r="E18" s="145" t="s">
        <v>433</v>
      </c>
      <c r="F18" s="145" t="s">
        <v>434</v>
      </c>
      <c r="G18" s="275" t="s">
        <v>435</v>
      </c>
      <c r="H18" s="136">
        <v>491.69</v>
      </c>
      <c r="I18" s="275" t="s">
        <v>436</v>
      </c>
    </row>
    <row r="19" spans="1:11" s="99" customFormat="1" ht="18.75" customHeight="1">
      <c r="A19" s="384" t="s">
        <v>149</v>
      </c>
      <c r="B19" s="276">
        <v>838.34</v>
      </c>
      <c r="C19" s="276">
        <v>828.34</v>
      </c>
      <c r="D19" s="276">
        <v>560.03</v>
      </c>
      <c r="E19" s="276">
        <v>557.03</v>
      </c>
      <c r="F19" s="276">
        <v>550.03</v>
      </c>
      <c r="G19" s="276">
        <v>548.03</v>
      </c>
      <c r="H19" s="277">
        <v>406.99</v>
      </c>
      <c r="I19" s="276">
        <v>491.01</v>
      </c>
      <c r="K19" s="42"/>
    </row>
    <row r="20" spans="1:11" s="42" customFormat="1" ht="18.75" customHeight="1">
      <c r="A20" s="147" t="s">
        <v>95</v>
      </c>
      <c r="H20" s="148"/>
    </row>
    <row r="21" spans="1:11" ht="18.75" customHeight="1">
      <c r="A21" s="42" t="s">
        <v>297</v>
      </c>
      <c r="H21" s="148"/>
    </row>
    <row r="22" spans="1:11">
      <c r="H22" s="148"/>
    </row>
  </sheetData>
  <mergeCells count="3">
    <mergeCell ref="A2:I2"/>
    <mergeCell ref="A3:I3"/>
    <mergeCell ref="A4:I4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7"/>
  <sheetViews>
    <sheetView view="pageBreakPreview" zoomScaleNormal="100" zoomScaleSheetLayoutView="100" workbookViewId="0">
      <selection activeCell="AL17" sqref="AL17"/>
    </sheetView>
  </sheetViews>
  <sheetFormatPr defaultColWidth="9.6640625" defaultRowHeight="14.25"/>
  <cols>
    <col min="1" max="1" width="11.1640625" style="132" customWidth="1"/>
    <col min="2" max="2" width="23" style="42" customWidth="1"/>
    <col min="3" max="6" width="17.6640625" style="99" customWidth="1"/>
    <col min="7" max="7" width="18.6640625" style="99" customWidth="1"/>
    <col min="8" max="16384" width="9.6640625" style="42"/>
  </cols>
  <sheetData>
    <row r="2" spans="1:7" ht="18.75" customHeight="1">
      <c r="A2" s="398" t="s">
        <v>96</v>
      </c>
      <c r="B2" s="398"/>
      <c r="C2" s="398"/>
      <c r="D2" s="398"/>
      <c r="E2" s="398"/>
      <c r="F2" s="398"/>
      <c r="G2" s="398"/>
    </row>
    <row r="3" spans="1:7" ht="18.75" customHeight="1">
      <c r="A3" s="398" t="s">
        <v>31</v>
      </c>
      <c r="B3" s="398"/>
      <c r="C3" s="398"/>
      <c r="D3" s="398"/>
      <c r="E3" s="398"/>
      <c r="F3" s="398"/>
      <c r="G3" s="398"/>
    </row>
    <row r="4" spans="1:7" ht="18.75" customHeight="1">
      <c r="A4" s="149"/>
      <c r="B4" s="128"/>
      <c r="C4" s="380"/>
      <c r="D4" s="380"/>
      <c r="E4" s="380"/>
      <c r="F4" s="380"/>
    </row>
    <row r="5" spans="1:7" s="128" customFormat="1" ht="18.75" customHeight="1">
      <c r="A5" s="440" t="s">
        <v>1</v>
      </c>
      <c r="B5" s="440" t="s">
        <v>34</v>
      </c>
      <c r="C5" s="440" t="s">
        <v>27</v>
      </c>
      <c r="D5" s="440"/>
      <c r="E5" s="440"/>
      <c r="F5" s="441" t="s">
        <v>28</v>
      </c>
      <c r="G5" s="440" t="s">
        <v>19</v>
      </c>
    </row>
    <row r="6" spans="1:7" s="128" customFormat="1" ht="18.75" customHeight="1">
      <c r="A6" s="440"/>
      <c r="B6" s="440"/>
      <c r="C6" s="384" t="s">
        <v>35</v>
      </c>
      <c r="D6" s="384" t="s">
        <v>111</v>
      </c>
      <c r="E6" s="384" t="s">
        <v>19</v>
      </c>
      <c r="F6" s="441"/>
      <c r="G6" s="440"/>
    </row>
    <row r="7" spans="1:7" ht="18.75" hidden="1" customHeight="1">
      <c r="A7" s="439">
        <v>1991</v>
      </c>
      <c r="B7" s="150" t="s">
        <v>318</v>
      </c>
      <c r="C7" s="357">
        <v>62148</v>
      </c>
      <c r="D7" s="357">
        <v>124930</v>
      </c>
      <c r="E7" s="357">
        <f>SUM(C7:D7)</f>
        <v>187078</v>
      </c>
      <c r="F7" s="357">
        <v>16380</v>
      </c>
      <c r="G7" s="357">
        <f>SUM(E7,F7)</f>
        <v>203458</v>
      </c>
    </row>
    <row r="8" spans="1:7" ht="18.75" hidden="1" customHeight="1">
      <c r="A8" s="439"/>
      <c r="B8" s="150" t="s">
        <v>127</v>
      </c>
      <c r="C8" s="269">
        <f>C7/$G$7*100</f>
        <v>30.545862045237836</v>
      </c>
      <c r="D8" s="269">
        <f>D7/$G$7*100</f>
        <v>61.403336315111723</v>
      </c>
      <c r="E8" s="269">
        <f>E7/$G$7*100</f>
        <v>91.949198360349556</v>
      </c>
      <c r="F8" s="269">
        <f>F7/$G$7*100</f>
        <v>8.0508016396504445</v>
      </c>
      <c r="G8" s="269">
        <f>G7/$G$7*100</f>
        <v>100</v>
      </c>
    </row>
    <row r="9" spans="1:7" ht="18.75" hidden="1" customHeight="1">
      <c r="A9" s="439">
        <v>1992</v>
      </c>
      <c r="B9" s="150" t="s">
        <v>318</v>
      </c>
      <c r="C9" s="357">
        <v>69687</v>
      </c>
      <c r="D9" s="357">
        <v>148556</v>
      </c>
      <c r="E9" s="357">
        <f t="shared" ref="E9:E47" si="0">SUM(C9:D9)</f>
        <v>218243</v>
      </c>
      <c r="F9" s="357">
        <v>19691</v>
      </c>
      <c r="G9" s="357">
        <f t="shared" ref="G9:G47" si="1">SUM(E9,F9)</f>
        <v>237934</v>
      </c>
    </row>
    <row r="10" spans="1:7" ht="18.75" hidden="1" customHeight="1">
      <c r="A10" s="439"/>
      <c r="B10" s="150" t="s">
        <v>127</v>
      </c>
      <c r="C10" s="269">
        <f>C9/$G$9*100</f>
        <v>29.288374086931668</v>
      </c>
      <c r="D10" s="269">
        <f t="shared" ref="D10:G10" si="2">D9/$G$9*100</f>
        <v>62.435801524792588</v>
      </c>
      <c r="E10" s="269">
        <f t="shared" si="2"/>
        <v>91.724175611724263</v>
      </c>
      <c r="F10" s="269">
        <f t="shared" si="2"/>
        <v>8.2758243882757405</v>
      </c>
      <c r="G10" s="269">
        <f t="shared" si="2"/>
        <v>100</v>
      </c>
    </row>
    <row r="11" spans="1:7" ht="18.75" hidden="1" customHeight="1">
      <c r="A11" s="439">
        <v>1993</v>
      </c>
      <c r="B11" s="150" t="s">
        <v>318</v>
      </c>
      <c r="C11" s="270">
        <v>69451</v>
      </c>
      <c r="D11" s="357">
        <v>151304</v>
      </c>
      <c r="E11" s="357">
        <f t="shared" si="0"/>
        <v>220755</v>
      </c>
      <c r="F11" s="357">
        <v>22325</v>
      </c>
      <c r="G11" s="357">
        <f t="shared" si="1"/>
        <v>243080</v>
      </c>
    </row>
    <row r="12" spans="1:7" ht="18.75" hidden="1" customHeight="1">
      <c r="A12" s="439"/>
      <c r="B12" s="150" t="s">
        <v>127</v>
      </c>
      <c r="C12" s="271">
        <f>C11/$G$11*100</f>
        <v>28.571252262629589</v>
      </c>
      <c r="D12" s="272">
        <f t="shared" ref="D12:G12" si="3">D11/$G$11*100</f>
        <v>62.244528550271518</v>
      </c>
      <c r="E12" s="272">
        <f t="shared" si="3"/>
        <v>90.81578081290111</v>
      </c>
      <c r="F12" s="272">
        <f t="shared" si="3"/>
        <v>9.1842191870988987</v>
      </c>
      <c r="G12" s="272">
        <f t="shared" si="3"/>
        <v>100</v>
      </c>
    </row>
    <row r="13" spans="1:7" ht="18.75" hidden="1" customHeight="1">
      <c r="A13" s="439">
        <v>1994</v>
      </c>
      <c r="B13" s="150" t="s">
        <v>318</v>
      </c>
      <c r="C13" s="270">
        <v>73151</v>
      </c>
      <c r="D13" s="357">
        <v>182413</v>
      </c>
      <c r="E13" s="357">
        <f t="shared" si="0"/>
        <v>255564</v>
      </c>
      <c r="F13" s="357">
        <v>28731</v>
      </c>
      <c r="G13" s="357">
        <f t="shared" si="1"/>
        <v>284295</v>
      </c>
    </row>
    <row r="14" spans="1:7" ht="18.75" hidden="1" customHeight="1">
      <c r="A14" s="439"/>
      <c r="B14" s="150" t="s">
        <v>127</v>
      </c>
      <c r="C14" s="273">
        <f>C13/$G$13*100</f>
        <v>25.730667088763433</v>
      </c>
      <c r="D14" s="269">
        <f t="shared" ref="D14:G14" si="4">D13/$G$13*100</f>
        <v>64.163281098858576</v>
      </c>
      <c r="E14" s="269">
        <f t="shared" si="4"/>
        <v>89.893948187622001</v>
      </c>
      <c r="F14" s="269">
        <f t="shared" si="4"/>
        <v>10.106051812377988</v>
      </c>
      <c r="G14" s="269">
        <f t="shared" si="4"/>
        <v>100</v>
      </c>
    </row>
    <row r="15" spans="1:7" ht="18.75" hidden="1" customHeight="1">
      <c r="A15" s="439">
        <v>1995</v>
      </c>
      <c r="B15" s="150" t="s">
        <v>318</v>
      </c>
      <c r="C15" s="270">
        <v>97194</v>
      </c>
      <c r="D15" s="357">
        <v>210555</v>
      </c>
      <c r="E15" s="357">
        <f t="shared" si="0"/>
        <v>307749</v>
      </c>
      <c r="F15" s="357">
        <v>44145</v>
      </c>
      <c r="G15" s="357">
        <f t="shared" si="1"/>
        <v>351894</v>
      </c>
    </row>
    <row r="16" spans="1:7" ht="18.75" hidden="1" customHeight="1">
      <c r="A16" s="439"/>
      <c r="B16" s="150" t="s">
        <v>127</v>
      </c>
      <c r="C16" s="273">
        <f>C15/$G$15*100</f>
        <v>27.620249279612612</v>
      </c>
      <c r="D16" s="269">
        <f t="shared" ref="D16:G16" si="5">D15/$G$15*100</f>
        <v>59.8347797916418</v>
      </c>
      <c r="E16" s="269">
        <f t="shared" si="5"/>
        <v>87.455029071254415</v>
      </c>
      <c r="F16" s="269">
        <f t="shared" si="5"/>
        <v>12.544970928745588</v>
      </c>
      <c r="G16" s="269">
        <f t="shared" si="5"/>
        <v>100</v>
      </c>
    </row>
    <row r="17" spans="1:7" ht="18.75" hidden="1" customHeight="1">
      <c r="A17" s="439">
        <v>1996</v>
      </c>
      <c r="B17" s="150" t="s">
        <v>318</v>
      </c>
      <c r="C17" s="270">
        <v>93281</v>
      </c>
      <c r="D17" s="357">
        <v>267495</v>
      </c>
      <c r="E17" s="357">
        <f t="shared" si="0"/>
        <v>360776</v>
      </c>
      <c r="F17" s="357">
        <v>46667</v>
      </c>
      <c r="G17" s="357">
        <f t="shared" si="1"/>
        <v>407443</v>
      </c>
    </row>
    <row r="18" spans="1:7" ht="18.75" hidden="1" customHeight="1">
      <c r="A18" s="439"/>
      <c r="B18" s="150" t="s">
        <v>127</v>
      </c>
      <c r="C18" s="273">
        <f>C17/$G$17*100</f>
        <v>22.894245330021622</v>
      </c>
      <c r="D18" s="269">
        <f t="shared" ref="D18:G18" si="6">D17/$G$17*100</f>
        <v>65.652128027724117</v>
      </c>
      <c r="E18" s="269">
        <f t="shared" si="6"/>
        <v>88.54637335774575</v>
      </c>
      <c r="F18" s="269">
        <f t="shared" si="6"/>
        <v>11.453626642254253</v>
      </c>
      <c r="G18" s="269">
        <f t="shared" si="6"/>
        <v>100</v>
      </c>
    </row>
    <row r="19" spans="1:7" ht="18.75" hidden="1" customHeight="1">
      <c r="A19" s="439">
        <v>1997</v>
      </c>
      <c r="B19" s="150" t="s">
        <v>318</v>
      </c>
      <c r="C19" s="270">
        <v>95597</v>
      </c>
      <c r="D19" s="357">
        <v>264591</v>
      </c>
      <c r="E19" s="357">
        <f t="shared" si="0"/>
        <v>360188</v>
      </c>
      <c r="F19" s="357">
        <v>48865</v>
      </c>
      <c r="G19" s="357">
        <f t="shared" si="1"/>
        <v>409053</v>
      </c>
    </row>
    <row r="20" spans="1:7" ht="18.75" hidden="1" customHeight="1">
      <c r="A20" s="439"/>
      <c r="B20" s="150" t="s">
        <v>127</v>
      </c>
      <c r="C20" s="273">
        <f>C19/$G$19*100</f>
        <v>23.370321205320582</v>
      </c>
      <c r="D20" s="269">
        <f t="shared" ref="D20:G20" si="7">D19/$G$19*100</f>
        <v>64.683794031580248</v>
      </c>
      <c r="E20" s="269">
        <f t="shared" si="7"/>
        <v>88.054115236900842</v>
      </c>
      <c r="F20" s="269">
        <f t="shared" si="7"/>
        <v>11.945884763099158</v>
      </c>
      <c r="G20" s="269">
        <f t="shared" si="7"/>
        <v>100</v>
      </c>
    </row>
    <row r="21" spans="1:7" ht="18.75" hidden="1" customHeight="1">
      <c r="A21" s="439">
        <v>1998</v>
      </c>
      <c r="B21" s="150" t="s">
        <v>318</v>
      </c>
      <c r="C21" s="270">
        <v>71391</v>
      </c>
      <c r="D21" s="357">
        <v>262668</v>
      </c>
      <c r="E21" s="357">
        <f t="shared" si="0"/>
        <v>334059</v>
      </c>
      <c r="F21" s="357">
        <v>42560</v>
      </c>
      <c r="G21" s="357">
        <f t="shared" si="1"/>
        <v>376619</v>
      </c>
    </row>
    <row r="22" spans="1:7" ht="18.75" hidden="1" customHeight="1">
      <c r="A22" s="439"/>
      <c r="B22" s="150" t="s">
        <v>127</v>
      </c>
      <c r="C22" s="273">
        <f>C21/$G$21*100</f>
        <v>18.955761658333753</v>
      </c>
      <c r="D22" s="269">
        <f t="shared" ref="D22:G22" si="8">D21/$G$21*100</f>
        <v>69.743693228435106</v>
      </c>
      <c r="E22" s="269">
        <f t="shared" si="8"/>
        <v>88.699454886768862</v>
      </c>
      <c r="F22" s="269">
        <f t="shared" si="8"/>
        <v>11.300545113231143</v>
      </c>
      <c r="G22" s="269">
        <f t="shared" si="8"/>
        <v>100</v>
      </c>
    </row>
    <row r="23" spans="1:7" ht="18.75" hidden="1" customHeight="1">
      <c r="A23" s="439">
        <v>1999</v>
      </c>
      <c r="B23" s="150" t="s">
        <v>318</v>
      </c>
      <c r="C23" s="357">
        <v>77622</v>
      </c>
      <c r="D23" s="357">
        <v>266825</v>
      </c>
      <c r="E23" s="357">
        <f t="shared" si="0"/>
        <v>344447</v>
      </c>
      <c r="F23" s="357">
        <v>57587</v>
      </c>
      <c r="G23" s="357">
        <f t="shared" si="1"/>
        <v>402034</v>
      </c>
    </row>
    <row r="24" spans="1:7" ht="18.75" hidden="1" customHeight="1">
      <c r="A24" s="439"/>
      <c r="B24" s="150" t="s">
        <v>127</v>
      </c>
      <c r="C24" s="269"/>
      <c r="D24" s="269">
        <f t="shared" ref="D24:G24" si="9">D23/$G$23*100</f>
        <v>66.368764830835204</v>
      </c>
      <c r="E24" s="269">
        <f t="shared" si="9"/>
        <v>85.676087097111193</v>
      </c>
      <c r="F24" s="269">
        <f t="shared" si="9"/>
        <v>14.323912902888811</v>
      </c>
      <c r="G24" s="269">
        <f t="shared" si="9"/>
        <v>100</v>
      </c>
    </row>
    <row r="25" spans="1:7" ht="18.75" hidden="1" customHeight="1">
      <c r="A25" s="439">
        <v>2000</v>
      </c>
      <c r="B25" s="150" t="s">
        <v>318</v>
      </c>
      <c r="C25" s="357">
        <v>85357</v>
      </c>
      <c r="D25" s="357">
        <v>278358</v>
      </c>
      <c r="E25" s="357">
        <f t="shared" si="0"/>
        <v>363715</v>
      </c>
      <c r="F25" s="357">
        <v>55608</v>
      </c>
      <c r="G25" s="357"/>
    </row>
    <row r="26" spans="1:7" ht="18.75" hidden="1" customHeight="1">
      <c r="A26" s="439"/>
      <c r="B26" s="150" t="s">
        <v>127</v>
      </c>
      <c r="C26" s="269" t="e">
        <f>C25/$G$25*100</f>
        <v>#DIV/0!</v>
      </c>
      <c r="D26" s="269" t="e">
        <f t="shared" ref="D26:G26" si="10">D25/$G$25*100</f>
        <v>#DIV/0!</v>
      </c>
      <c r="E26" s="269" t="e">
        <f t="shared" si="10"/>
        <v>#DIV/0!</v>
      </c>
      <c r="F26" s="269" t="e">
        <f t="shared" si="10"/>
        <v>#DIV/0!</v>
      </c>
      <c r="G26" s="269" t="e">
        <f t="shared" si="10"/>
        <v>#DIV/0!</v>
      </c>
    </row>
    <row r="27" spans="1:7" ht="18.75" hidden="1" customHeight="1">
      <c r="A27" s="439">
        <v>2001</v>
      </c>
      <c r="B27" s="150" t="s">
        <v>318</v>
      </c>
      <c r="C27" s="357">
        <v>95130</v>
      </c>
      <c r="D27" s="357">
        <v>305758</v>
      </c>
      <c r="E27" s="357">
        <f t="shared" si="0"/>
        <v>400888</v>
      </c>
      <c r="F27" s="357">
        <v>57394</v>
      </c>
      <c r="G27" s="357">
        <f t="shared" si="1"/>
        <v>458282</v>
      </c>
    </row>
    <row r="28" spans="1:7" ht="18.75" hidden="1" customHeight="1">
      <c r="A28" s="439"/>
      <c r="B28" s="150" t="s">
        <v>127</v>
      </c>
      <c r="C28" s="269">
        <f>C27/$G$27*100</f>
        <v>20.757961255296955</v>
      </c>
      <c r="D28" s="269">
        <f t="shared" ref="D28:G28" si="11">D27/$G$27*100</f>
        <v>66.718308814223562</v>
      </c>
      <c r="E28" s="269">
        <f t="shared" si="11"/>
        <v>87.47627006952051</v>
      </c>
      <c r="F28" s="269">
        <f t="shared" si="11"/>
        <v>12.523729930479485</v>
      </c>
      <c r="G28" s="269">
        <f t="shared" si="11"/>
        <v>100</v>
      </c>
    </row>
    <row r="29" spans="1:7" ht="18.75" hidden="1" customHeight="1">
      <c r="A29" s="439">
        <v>2002</v>
      </c>
      <c r="B29" s="150" t="s">
        <v>318</v>
      </c>
      <c r="C29" s="357">
        <v>77415</v>
      </c>
      <c r="D29" s="357">
        <v>330469</v>
      </c>
      <c r="E29" s="357">
        <f t="shared" si="0"/>
        <v>407884</v>
      </c>
      <c r="F29" s="357">
        <v>63150</v>
      </c>
      <c r="G29" s="357">
        <f t="shared" si="1"/>
        <v>471034</v>
      </c>
    </row>
    <row r="30" spans="1:7" ht="18.75" hidden="1" customHeight="1">
      <c r="A30" s="439"/>
      <c r="B30" s="150" t="s">
        <v>127</v>
      </c>
      <c r="C30" s="269">
        <f>C29/$G$29*100</f>
        <v>16.435119333211613</v>
      </c>
      <c r="D30" s="269">
        <f t="shared" ref="D30:G30" si="12">D29/$G$29*100</f>
        <v>70.158205140180968</v>
      </c>
      <c r="E30" s="269">
        <f t="shared" si="12"/>
        <v>86.59332447339257</v>
      </c>
      <c r="F30" s="269">
        <f t="shared" si="12"/>
        <v>13.406675526607421</v>
      </c>
      <c r="G30" s="269">
        <f t="shared" si="12"/>
        <v>100</v>
      </c>
    </row>
    <row r="31" spans="1:7" ht="18.75" hidden="1" customHeight="1">
      <c r="A31" s="439">
        <v>2003</v>
      </c>
      <c r="B31" s="150" t="s">
        <v>318</v>
      </c>
      <c r="C31" s="357">
        <v>73890</v>
      </c>
      <c r="D31" s="357">
        <v>347891</v>
      </c>
      <c r="E31" s="357">
        <f t="shared" si="0"/>
        <v>421781</v>
      </c>
      <c r="F31" s="357">
        <v>66452</v>
      </c>
      <c r="G31" s="357">
        <f t="shared" si="1"/>
        <v>488233</v>
      </c>
    </row>
    <row r="32" spans="1:7" ht="18.75" hidden="1" customHeight="1">
      <c r="A32" s="439"/>
      <c r="B32" s="150" t="s">
        <v>127</v>
      </c>
      <c r="C32" s="269">
        <f>C31/$G$31*100</f>
        <v>15.134167497895474</v>
      </c>
      <c r="D32" s="269">
        <f t="shared" ref="D32:G32" si="13">D31/$G$31*100</f>
        <v>71.255117945734924</v>
      </c>
      <c r="E32" s="269">
        <f t="shared" si="13"/>
        <v>86.389285443630399</v>
      </c>
      <c r="F32" s="269">
        <f t="shared" si="13"/>
        <v>13.610714556369603</v>
      </c>
      <c r="G32" s="269">
        <f t="shared" si="13"/>
        <v>100</v>
      </c>
    </row>
    <row r="33" spans="1:7" ht="18.75" hidden="1" customHeight="1">
      <c r="A33" s="439">
        <v>2004</v>
      </c>
      <c r="B33" s="150" t="s">
        <v>318</v>
      </c>
      <c r="C33" s="357">
        <v>90739</v>
      </c>
      <c r="D33" s="357">
        <v>312030</v>
      </c>
      <c r="E33" s="357">
        <f t="shared" si="0"/>
        <v>402769</v>
      </c>
      <c r="F33" s="357">
        <v>84236</v>
      </c>
      <c r="G33" s="357">
        <f t="shared" si="1"/>
        <v>487005</v>
      </c>
    </row>
    <row r="34" spans="1:7" ht="18.75" hidden="1" customHeight="1">
      <c r="A34" s="439"/>
      <c r="B34" s="150" t="s">
        <v>127</v>
      </c>
      <c r="C34" s="269">
        <f>C33/$G$33*100</f>
        <v>18.632046898902473</v>
      </c>
      <c r="D34" s="269">
        <f t="shared" ref="D34:G34" si="14">D33/$G$33*100</f>
        <v>64.071210767856584</v>
      </c>
      <c r="E34" s="269">
        <f t="shared" si="14"/>
        <v>82.703257666759072</v>
      </c>
      <c r="F34" s="269">
        <f t="shared" si="14"/>
        <v>17.296742333240932</v>
      </c>
      <c r="G34" s="269">
        <f t="shared" si="14"/>
        <v>100</v>
      </c>
    </row>
    <row r="35" spans="1:7" ht="18.75" hidden="1" customHeight="1">
      <c r="A35" s="439">
        <v>2005</v>
      </c>
      <c r="B35" s="150" t="s">
        <v>318</v>
      </c>
      <c r="C35" s="357">
        <v>80884</v>
      </c>
      <c r="D35" s="357">
        <v>305588</v>
      </c>
      <c r="E35" s="357">
        <f t="shared" si="0"/>
        <v>386472</v>
      </c>
      <c r="F35" s="357">
        <v>96471</v>
      </c>
      <c r="G35" s="357">
        <f t="shared" si="1"/>
        <v>482943</v>
      </c>
    </row>
    <row r="36" spans="1:7" ht="18.75" hidden="1" customHeight="1">
      <c r="A36" s="439"/>
      <c r="B36" s="150" t="s">
        <v>127</v>
      </c>
      <c r="C36" s="269">
        <f>C35/$G$35*100</f>
        <v>16.748146261567101</v>
      </c>
      <c r="D36" s="269">
        <f t="shared" ref="D36:G36" si="15">D35/$G$35*100</f>
        <v>63.276204438204921</v>
      </c>
      <c r="E36" s="269">
        <f t="shared" si="15"/>
        <v>80.024350699772015</v>
      </c>
      <c r="F36" s="269">
        <f t="shared" si="15"/>
        <v>19.975649300227978</v>
      </c>
      <c r="G36" s="269">
        <f t="shared" si="15"/>
        <v>100</v>
      </c>
    </row>
    <row r="37" spans="1:7" ht="18.75" hidden="1" customHeight="1">
      <c r="A37" s="439">
        <v>2006</v>
      </c>
      <c r="B37" s="150" t="s">
        <v>318</v>
      </c>
      <c r="C37" s="357">
        <v>74555</v>
      </c>
      <c r="D37" s="357">
        <v>308769</v>
      </c>
      <c r="E37" s="357">
        <f t="shared" si="0"/>
        <v>383324</v>
      </c>
      <c r="F37" s="357">
        <v>112385</v>
      </c>
      <c r="G37" s="357">
        <f t="shared" si="1"/>
        <v>495709</v>
      </c>
    </row>
    <row r="38" spans="1:7" ht="18.75" hidden="1" customHeight="1">
      <c r="A38" s="439"/>
      <c r="B38" s="150" t="s">
        <v>127</v>
      </c>
      <c r="C38" s="269">
        <f>C37/$G$37*100</f>
        <v>15.040073914332805</v>
      </c>
      <c r="D38" s="269">
        <f t="shared" ref="D38:G38" si="16">D37/$G$37*100</f>
        <v>62.288358694314603</v>
      </c>
      <c r="E38" s="269">
        <f t="shared" si="16"/>
        <v>77.328432608647418</v>
      </c>
      <c r="F38" s="269">
        <f t="shared" si="16"/>
        <v>22.671567391352589</v>
      </c>
      <c r="G38" s="269">
        <f t="shared" si="16"/>
        <v>100</v>
      </c>
    </row>
    <row r="39" spans="1:7" ht="18.75" hidden="1" customHeight="1">
      <c r="A39" s="439">
        <v>2007</v>
      </c>
      <c r="B39" s="150" t="s">
        <v>318</v>
      </c>
      <c r="C39" s="357">
        <v>82642</v>
      </c>
      <c r="D39" s="357">
        <v>367604</v>
      </c>
      <c r="E39" s="357">
        <f t="shared" si="0"/>
        <v>450246</v>
      </c>
      <c r="F39" s="357">
        <v>129002</v>
      </c>
      <c r="G39" s="357">
        <f t="shared" si="1"/>
        <v>579248</v>
      </c>
    </row>
    <row r="40" spans="1:7" ht="18.75" hidden="1" customHeight="1">
      <c r="A40" s="439"/>
      <c r="B40" s="150" t="s">
        <v>127</v>
      </c>
      <c r="C40" s="269">
        <f>C39/$G$39*100</f>
        <v>14.26711874706516</v>
      </c>
      <c r="D40" s="269">
        <f t="shared" ref="D40:G40" si="17">D39/$G$39*100</f>
        <v>63.462282131315085</v>
      </c>
      <c r="E40" s="269">
        <f t="shared" si="17"/>
        <v>77.729400878380233</v>
      </c>
      <c r="F40" s="269">
        <f t="shared" si="17"/>
        <v>22.270599121619757</v>
      </c>
      <c r="G40" s="269">
        <f t="shared" si="17"/>
        <v>100</v>
      </c>
    </row>
    <row r="41" spans="1:7" ht="18.75" hidden="1" customHeight="1">
      <c r="A41" s="439">
        <v>2008</v>
      </c>
      <c r="B41" s="150" t="s">
        <v>318</v>
      </c>
      <c r="C41" s="357">
        <v>80592</v>
      </c>
      <c r="D41" s="357">
        <v>388302</v>
      </c>
      <c r="E41" s="357">
        <f t="shared" si="0"/>
        <v>468894</v>
      </c>
      <c r="F41" s="357">
        <v>134297</v>
      </c>
      <c r="G41" s="357">
        <f t="shared" si="1"/>
        <v>603191</v>
      </c>
    </row>
    <row r="42" spans="1:7" ht="18.75" hidden="1" customHeight="1">
      <c r="A42" s="439"/>
      <c r="B42" s="150" t="s">
        <v>127</v>
      </c>
      <c r="C42" s="269">
        <f>C41/$G$41*100</f>
        <v>13.360942056496199</v>
      </c>
      <c r="D42" s="269">
        <f t="shared" ref="D42:G42" si="18">D41/$G$41*100</f>
        <v>64.374634236916663</v>
      </c>
      <c r="E42" s="269">
        <f t="shared" si="18"/>
        <v>77.735576293412862</v>
      </c>
      <c r="F42" s="269">
        <f t="shared" si="18"/>
        <v>22.264423706587134</v>
      </c>
      <c r="G42" s="269">
        <f t="shared" si="18"/>
        <v>100</v>
      </c>
    </row>
    <row r="43" spans="1:7" ht="18.75" hidden="1" customHeight="1">
      <c r="A43" s="439">
        <v>2009</v>
      </c>
      <c r="B43" s="150" t="s">
        <v>318</v>
      </c>
      <c r="C43" s="357">
        <v>66053</v>
      </c>
      <c r="D43" s="357">
        <v>402616</v>
      </c>
      <c r="E43" s="357">
        <f t="shared" si="0"/>
        <v>468669</v>
      </c>
      <c r="F43" s="357">
        <v>126376</v>
      </c>
      <c r="G43" s="357">
        <f t="shared" si="1"/>
        <v>595045</v>
      </c>
    </row>
    <row r="44" spans="1:7" ht="18.75" hidden="1" customHeight="1">
      <c r="A44" s="439"/>
      <c r="B44" s="150" t="s">
        <v>127</v>
      </c>
      <c r="C44" s="269">
        <f>C43/$G$43*100</f>
        <v>11.10050500382324</v>
      </c>
      <c r="D44" s="269">
        <f t="shared" ref="D44:G44" si="19">D43/$G$43*100</f>
        <v>67.661437370282911</v>
      </c>
      <c r="E44" s="269">
        <f t="shared" si="19"/>
        <v>78.761942374106169</v>
      </c>
      <c r="F44" s="269">
        <f t="shared" si="19"/>
        <v>21.238057625893838</v>
      </c>
      <c r="G44" s="269">
        <f t="shared" si="19"/>
        <v>100</v>
      </c>
    </row>
    <row r="45" spans="1:7" ht="18.75" customHeight="1">
      <c r="A45" s="439">
        <v>2010</v>
      </c>
      <c r="B45" s="150" t="s">
        <v>318</v>
      </c>
      <c r="C45" s="357">
        <v>64558</v>
      </c>
      <c r="D45" s="357">
        <v>393361</v>
      </c>
      <c r="E45" s="357">
        <f t="shared" si="0"/>
        <v>457919</v>
      </c>
      <c r="F45" s="357">
        <v>185077</v>
      </c>
      <c r="G45" s="357">
        <f t="shared" si="1"/>
        <v>642996</v>
      </c>
    </row>
    <row r="46" spans="1:7" ht="18.75" customHeight="1">
      <c r="A46" s="439"/>
      <c r="B46" s="150" t="s">
        <v>127</v>
      </c>
      <c r="C46" s="269">
        <f>C45/$G$45*100</f>
        <v>10.040186875190514</v>
      </c>
      <c r="D46" s="269">
        <f t="shared" ref="D46:G46" si="20">D45/$G$45*100</f>
        <v>61.176274813529162</v>
      </c>
      <c r="E46" s="269">
        <f t="shared" si="20"/>
        <v>71.216461688719676</v>
      </c>
      <c r="F46" s="269">
        <f t="shared" si="20"/>
        <v>28.783538311280321</v>
      </c>
      <c r="G46" s="269">
        <f t="shared" si="20"/>
        <v>100</v>
      </c>
    </row>
    <row r="47" spans="1:7" ht="18.75" customHeight="1">
      <c r="A47" s="439">
        <v>2011</v>
      </c>
      <c r="B47" s="150" t="s">
        <v>318</v>
      </c>
      <c r="C47" s="357">
        <v>56906</v>
      </c>
      <c r="D47" s="357">
        <v>345017</v>
      </c>
      <c r="E47" s="357">
        <f t="shared" si="0"/>
        <v>401923</v>
      </c>
      <c r="F47" s="357">
        <v>225961</v>
      </c>
      <c r="G47" s="357">
        <f t="shared" si="1"/>
        <v>627884</v>
      </c>
    </row>
    <row r="48" spans="1:7" ht="18.75" customHeight="1">
      <c r="A48" s="439"/>
      <c r="B48" s="150" t="s">
        <v>127</v>
      </c>
      <c r="C48" s="269">
        <f>C47/$G$47*100</f>
        <v>9.0631390511623167</v>
      </c>
      <c r="D48" s="269">
        <f t="shared" ref="D48:G48" si="21">D47/$G$47*100</f>
        <v>54.949162584171596</v>
      </c>
      <c r="E48" s="269">
        <f t="shared" si="21"/>
        <v>64.012301635333912</v>
      </c>
      <c r="F48" s="269">
        <f t="shared" si="21"/>
        <v>35.987698364666088</v>
      </c>
      <c r="G48" s="269">
        <f t="shared" si="21"/>
        <v>100</v>
      </c>
    </row>
    <row r="49" spans="1:7" ht="18.75" customHeight="1">
      <c r="A49" s="439">
        <v>2012</v>
      </c>
      <c r="B49" s="150" t="s">
        <v>318</v>
      </c>
      <c r="C49" s="357">
        <v>75828</v>
      </c>
      <c r="D49" s="357">
        <v>365571</v>
      </c>
      <c r="E49" s="357">
        <f t="shared" ref="E49:E61" si="22">SUM(C49:D49)</f>
        <v>441399</v>
      </c>
      <c r="F49" s="357">
        <v>258553</v>
      </c>
      <c r="G49" s="357">
        <f t="shared" ref="G49:G61" si="23">SUM(E49,F49)</f>
        <v>699952</v>
      </c>
    </row>
    <row r="50" spans="1:7" ht="18.75" customHeight="1">
      <c r="A50" s="439"/>
      <c r="B50" s="150" t="s">
        <v>127</v>
      </c>
      <c r="C50" s="269">
        <f>C49/$G$49*100</f>
        <v>10.833314284408074</v>
      </c>
      <c r="D50" s="269">
        <f t="shared" ref="D50:G50" si="24">D49/$G$49*100</f>
        <v>52.228009920680272</v>
      </c>
      <c r="E50" s="269">
        <f t="shared" si="24"/>
        <v>63.061324205088354</v>
      </c>
      <c r="F50" s="269">
        <f t="shared" si="24"/>
        <v>36.938675794911653</v>
      </c>
      <c r="G50" s="269">
        <f t="shared" si="24"/>
        <v>100</v>
      </c>
    </row>
    <row r="51" spans="1:7" ht="18.75" customHeight="1">
      <c r="A51" s="439">
        <v>2013</v>
      </c>
      <c r="B51" s="150" t="s">
        <v>318</v>
      </c>
      <c r="C51" s="357">
        <v>56210.495999999999</v>
      </c>
      <c r="D51" s="357">
        <v>377981.06999999995</v>
      </c>
      <c r="E51" s="357">
        <f t="shared" si="22"/>
        <v>434191.56599999993</v>
      </c>
      <c r="F51" s="357">
        <v>290739.19400000002</v>
      </c>
      <c r="G51" s="357">
        <f t="shared" si="23"/>
        <v>724930.76</v>
      </c>
    </row>
    <row r="52" spans="1:7" ht="18.75" customHeight="1">
      <c r="A52" s="439"/>
      <c r="B52" s="150" t="s">
        <v>127</v>
      </c>
      <c r="C52" s="269">
        <f>C51/$G$51*100</f>
        <v>7.7539123874395948</v>
      </c>
      <c r="D52" s="269">
        <f t="shared" ref="D52:G52" si="25">D51/$G$51*100</f>
        <v>52.140299578403869</v>
      </c>
      <c r="E52" s="269">
        <f t="shared" si="25"/>
        <v>59.894211965843461</v>
      </c>
      <c r="F52" s="269">
        <f t="shared" si="25"/>
        <v>40.105788034156532</v>
      </c>
      <c r="G52" s="269">
        <f t="shared" si="25"/>
        <v>100</v>
      </c>
    </row>
    <row r="53" spans="1:7" ht="18.75" customHeight="1">
      <c r="A53" s="439">
        <v>2014</v>
      </c>
      <c r="B53" s="150" t="s">
        <v>318</v>
      </c>
      <c r="C53" s="357">
        <v>59093.712</v>
      </c>
      <c r="D53" s="357">
        <v>388386.21</v>
      </c>
      <c r="E53" s="357">
        <f t="shared" si="22"/>
        <v>447479.92200000002</v>
      </c>
      <c r="F53" s="357">
        <v>353219.772</v>
      </c>
      <c r="G53" s="357">
        <f t="shared" si="23"/>
        <v>800699.69400000002</v>
      </c>
    </row>
    <row r="54" spans="1:7" ht="18.75" customHeight="1">
      <c r="A54" s="439"/>
      <c r="B54" s="150" t="s">
        <v>127</v>
      </c>
      <c r="C54" s="269">
        <f>C53/$G$53*100</f>
        <v>7.380259096239894</v>
      </c>
      <c r="D54" s="269">
        <f t="shared" ref="D54:G54" si="26">D53/$G$53*100</f>
        <v>48.505852182828484</v>
      </c>
      <c r="E54" s="269">
        <f t="shared" si="26"/>
        <v>55.886111279068388</v>
      </c>
      <c r="F54" s="269">
        <f t="shared" si="26"/>
        <v>44.11388872093162</v>
      </c>
      <c r="G54" s="269">
        <f t="shared" si="26"/>
        <v>100</v>
      </c>
    </row>
    <row r="55" spans="1:7" ht="18.75" customHeight="1">
      <c r="A55" s="439">
        <v>2015</v>
      </c>
      <c r="B55" s="150" t="s">
        <v>318</v>
      </c>
      <c r="C55" s="357">
        <v>64160.546999999999</v>
      </c>
      <c r="D55" s="357">
        <v>410612.64900000003</v>
      </c>
      <c r="E55" s="357">
        <f t="shared" si="22"/>
        <v>474773.19600000005</v>
      </c>
      <c r="F55" s="357">
        <v>418821.03999999992</v>
      </c>
      <c r="G55" s="357">
        <f t="shared" si="23"/>
        <v>893594.23600000003</v>
      </c>
    </row>
    <row r="56" spans="1:7" ht="18.75" customHeight="1">
      <c r="A56" s="439"/>
      <c r="B56" s="150" t="s">
        <v>127</v>
      </c>
      <c r="C56" s="269">
        <f>C55/$G$55*100</f>
        <v>7.1800538113587384</v>
      </c>
      <c r="D56" s="269">
        <f t="shared" ref="D56:G56" si="27">D55/$G$55*100</f>
        <v>45.950682363174963</v>
      </c>
      <c r="E56" s="269">
        <f t="shared" si="27"/>
        <v>53.130736174533702</v>
      </c>
      <c r="F56" s="269">
        <f t="shared" si="27"/>
        <v>46.869263825466298</v>
      </c>
      <c r="G56" s="269">
        <f t="shared" si="27"/>
        <v>100</v>
      </c>
    </row>
    <row r="57" spans="1:7" ht="18.75" customHeight="1">
      <c r="A57" s="438">
        <v>2016</v>
      </c>
      <c r="B57" s="150" t="s">
        <v>318</v>
      </c>
      <c r="C57" s="357">
        <v>65463.395999999993</v>
      </c>
      <c r="D57" s="357">
        <v>420668.70200000005</v>
      </c>
      <c r="E57" s="357">
        <f t="shared" si="22"/>
        <v>486132.09800000006</v>
      </c>
      <c r="F57" s="357">
        <v>418988.06899999996</v>
      </c>
      <c r="G57" s="357">
        <f t="shared" si="23"/>
        <v>905120.16700000002</v>
      </c>
    </row>
    <row r="58" spans="1:7" ht="18.75" customHeight="1">
      <c r="A58" s="439"/>
      <c r="B58" s="150" t="s">
        <v>127</v>
      </c>
      <c r="C58" s="269">
        <f>C57/$G$57*100</f>
        <v>7.2325640712411614</v>
      </c>
      <c r="D58" s="269">
        <f>D57/$G$57*100</f>
        <v>46.476558288861995</v>
      </c>
      <c r="E58" s="269">
        <f t="shared" ref="E58:G58" si="28">E57/$G$57*100</f>
        <v>53.709122360103159</v>
      </c>
      <c r="F58" s="269">
        <f t="shared" si="28"/>
        <v>46.290877639896841</v>
      </c>
      <c r="G58" s="269">
        <f t="shared" si="28"/>
        <v>100</v>
      </c>
    </row>
    <row r="59" spans="1:7" ht="18.75" customHeight="1">
      <c r="A59" s="438">
        <v>2017</v>
      </c>
      <c r="B59" s="150" t="s">
        <v>318</v>
      </c>
      <c r="C59" s="357">
        <v>64833.484999999993</v>
      </c>
      <c r="D59" s="357">
        <v>424099.05900000001</v>
      </c>
      <c r="E59" s="357">
        <f t="shared" si="22"/>
        <v>488932.54399999999</v>
      </c>
      <c r="F59" s="357">
        <v>446678.34600000002</v>
      </c>
      <c r="G59" s="357">
        <f t="shared" si="23"/>
        <v>935610.89</v>
      </c>
    </row>
    <row r="60" spans="1:7" ht="18.75" customHeight="1">
      <c r="A60" s="439"/>
      <c r="B60" s="150" t="s">
        <v>127</v>
      </c>
      <c r="C60" s="269">
        <f>C59/$G$59*100</f>
        <v>6.929535097651546</v>
      </c>
      <c r="D60" s="269">
        <f t="shared" ref="D60:F60" si="29">D59/$G$59*100</f>
        <v>45.328572329892395</v>
      </c>
      <c r="E60" s="269">
        <f t="shared" si="29"/>
        <v>52.258107427543941</v>
      </c>
      <c r="F60" s="269">
        <f t="shared" si="29"/>
        <v>47.741892572456059</v>
      </c>
      <c r="G60" s="269">
        <f>G59/$G$59*100</f>
        <v>100</v>
      </c>
    </row>
    <row r="61" spans="1:7" ht="18.75" customHeight="1">
      <c r="A61" s="438">
        <v>2018</v>
      </c>
      <c r="B61" s="150" t="s">
        <v>318</v>
      </c>
      <c r="C61" s="357">
        <v>64306.259000000005</v>
      </c>
      <c r="D61" s="357">
        <v>451296.364</v>
      </c>
      <c r="E61" s="357">
        <f t="shared" si="22"/>
        <v>515602.62300000002</v>
      </c>
      <c r="F61" s="357">
        <v>470440.18499999994</v>
      </c>
      <c r="G61" s="357">
        <f t="shared" si="23"/>
        <v>986042.80799999996</v>
      </c>
    </row>
    <row r="62" spans="1:7" ht="18.75" customHeight="1">
      <c r="A62" s="439"/>
      <c r="B62" s="150" t="s">
        <v>127</v>
      </c>
      <c r="C62" s="269">
        <f>C61/$G$61*100</f>
        <v>6.5216498186760274</v>
      </c>
      <c r="D62" s="269">
        <f>D61/$G$61*100</f>
        <v>45.768435238158546</v>
      </c>
      <c r="E62" s="269">
        <f>E61/$G$61*100</f>
        <v>52.290085056834577</v>
      </c>
      <c r="F62" s="269">
        <f>F61/$G$61*100</f>
        <v>47.70991494316543</v>
      </c>
      <c r="G62" s="269">
        <f>G61/$G$61*100</f>
        <v>100</v>
      </c>
    </row>
    <row r="63" spans="1:7" ht="18.75" customHeight="1">
      <c r="A63" s="438">
        <v>2019</v>
      </c>
      <c r="B63" s="150" t="s">
        <v>318</v>
      </c>
      <c r="C63" s="357">
        <v>64020.658000000003</v>
      </c>
      <c r="D63" s="357">
        <v>434913.76699999999</v>
      </c>
      <c r="E63" s="357">
        <v>498934.42499999999</v>
      </c>
      <c r="F63" s="357">
        <v>475075.76699999993</v>
      </c>
      <c r="G63" s="357">
        <v>974010.19199999992</v>
      </c>
    </row>
    <row r="64" spans="1:7" ht="18.75" customHeight="1">
      <c r="A64" s="439"/>
      <c r="B64" s="150" t="s">
        <v>127</v>
      </c>
      <c r="C64" s="269">
        <f>C63/$G$63*100</f>
        <v>6.5728940544802859</v>
      </c>
      <c r="D64" s="269">
        <f>D63/$G$63*100</f>
        <v>44.651870234228518</v>
      </c>
      <c r="E64" s="269">
        <f>E63/$G$63*100</f>
        <v>51.224764288708805</v>
      </c>
      <c r="F64" s="269">
        <f>F63/$G$63*100</f>
        <v>48.775235711291195</v>
      </c>
      <c r="G64" s="269">
        <f>G63/$G$63*100</f>
        <v>100</v>
      </c>
    </row>
    <row r="65" spans="1:7" ht="18.75" customHeight="1">
      <c r="A65" s="438">
        <v>2020</v>
      </c>
      <c r="B65" s="150" t="s">
        <v>318</v>
      </c>
      <c r="C65" s="357">
        <v>57932</v>
      </c>
      <c r="D65" s="357">
        <v>459454</v>
      </c>
      <c r="E65" s="357">
        <v>517386</v>
      </c>
      <c r="F65" s="357">
        <v>548998</v>
      </c>
      <c r="G65" s="357">
        <v>1066385</v>
      </c>
    </row>
    <row r="66" spans="1:7" ht="18.75" customHeight="1">
      <c r="A66" s="439"/>
      <c r="B66" s="150" t="s">
        <v>127</v>
      </c>
      <c r="C66" s="479">
        <f>C65/$G$65*100</f>
        <v>5.4325595352522775</v>
      </c>
      <c r="D66" s="479">
        <f t="shared" ref="D66:G66" si="30">D65/$G$65*100</f>
        <v>43.085189682900641</v>
      </c>
      <c r="E66" s="479">
        <f t="shared" si="30"/>
        <v>48.517749218152915</v>
      </c>
      <c r="F66" s="479">
        <f t="shared" si="30"/>
        <v>51.48215700708468</v>
      </c>
      <c r="G66" s="479">
        <f t="shared" si="30"/>
        <v>100</v>
      </c>
    </row>
    <row r="67" spans="1:7" ht="18.75" customHeight="1">
      <c r="A67" s="247" t="s">
        <v>166</v>
      </c>
    </row>
  </sheetData>
  <mergeCells count="37">
    <mergeCell ref="A17:A18"/>
    <mergeCell ref="A2:G2"/>
    <mergeCell ref="A3:G3"/>
    <mergeCell ref="A5:A6"/>
    <mergeCell ref="B5:B6"/>
    <mergeCell ref="C5:E5"/>
    <mergeCell ref="F5:F6"/>
    <mergeCell ref="G5:G6"/>
    <mergeCell ref="A7:A8"/>
    <mergeCell ref="A9:A10"/>
    <mergeCell ref="A11:A12"/>
    <mergeCell ref="A13:A14"/>
    <mergeCell ref="A15:A16"/>
    <mergeCell ref="A41:A42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65:A66"/>
    <mergeCell ref="A55:A56"/>
    <mergeCell ref="A57:A58"/>
    <mergeCell ref="A43:A44"/>
    <mergeCell ref="A45:A46"/>
    <mergeCell ref="A47:A48"/>
    <mergeCell ref="A49:A50"/>
    <mergeCell ref="A51:A52"/>
    <mergeCell ref="A53:A54"/>
    <mergeCell ref="A63:A64"/>
    <mergeCell ref="A61:A62"/>
    <mergeCell ref="A59:A60"/>
  </mergeCells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  <ignoredErrors>
    <ignoredError sqref="E46:G6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42"/>
  <sheetViews>
    <sheetView view="pageBreakPreview" zoomScaleNormal="100" zoomScaleSheetLayoutView="100" workbookViewId="0">
      <pane xSplit="22" ySplit="6" topLeftCell="W7" activePane="bottomRight" state="frozen"/>
      <selection activeCell="AL17" sqref="AL17"/>
      <selection pane="topRight" activeCell="AL17" sqref="AL17"/>
      <selection pane="bottomLeft" activeCell="AL17" sqref="AL17"/>
      <selection pane="bottomRight" activeCell="AL17" sqref="AL17"/>
    </sheetView>
  </sheetViews>
  <sheetFormatPr defaultColWidth="9.6640625" defaultRowHeight="14.25"/>
  <cols>
    <col min="1" max="1" width="13.6640625" style="79" customWidth="1"/>
    <col min="2" max="2" width="13.1640625" style="79" customWidth="1"/>
    <col min="3" max="3" width="13" style="114" hidden="1" customWidth="1"/>
    <col min="4" max="4" width="8.5" style="114" hidden="1" customWidth="1"/>
    <col min="5" max="5" width="13" style="114" hidden="1" customWidth="1"/>
    <col min="6" max="6" width="8.5" style="114" hidden="1" customWidth="1"/>
    <col min="7" max="7" width="13" style="114" hidden="1" customWidth="1"/>
    <col min="8" max="8" width="8.5" style="114" hidden="1" customWidth="1"/>
    <col min="9" max="9" width="13" style="114" hidden="1" customWidth="1"/>
    <col min="10" max="10" width="8.5" style="114" hidden="1" customWidth="1"/>
    <col min="11" max="11" width="13" style="114" hidden="1" customWidth="1"/>
    <col min="12" max="12" width="8.5" style="114" hidden="1" customWidth="1"/>
    <col min="13" max="13" width="13" style="114" hidden="1" customWidth="1"/>
    <col min="14" max="14" width="8.5" style="114" hidden="1" customWidth="1"/>
    <col min="15" max="15" width="13" style="114" hidden="1" customWidth="1"/>
    <col min="16" max="16" width="8.5" style="114" hidden="1" customWidth="1"/>
    <col min="17" max="17" width="13" style="114" hidden="1" customWidth="1"/>
    <col min="18" max="18" width="8.5" style="114" hidden="1" customWidth="1"/>
    <col min="19" max="19" width="13" style="114" hidden="1" customWidth="1"/>
    <col min="20" max="20" width="8.5" style="114" hidden="1" customWidth="1"/>
    <col min="21" max="21" width="13" style="114" hidden="1" customWidth="1"/>
    <col min="22" max="22" width="8.5" style="114" hidden="1" customWidth="1"/>
    <col min="23" max="23" width="14.5" style="114" bestFit="1" customWidth="1"/>
    <col min="24" max="24" width="11" style="114" bestFit="1" customWidth="1"/>
    <col min="25" max="25" width="14.5" style="114" bestFit="1" customWidth="1"/>
    <col min="26" max="26" width="11" style="114" bestFit="1" customWidth="1"/>
    <col min="27" max="27" width="14.5" style="114" bestFit="1" customWidth="1"/>
    <col min="28" max="28" width="11" style="114" bestFit="1" customWidth="1"/>
    <col min="29" max="29" width="14.5" style="114" bestFit="1" customWidth="1"/>
    <col min="30" max="30" width="11" style="114" bestFit="1" customWidth="1"/>
    <col min="31" max="31" width="14.5" style="79" bestFit="1" customWidth="1"/>
    <col min="32" max="32" width="11" style="79" bestFit="1" customWidth="1"/>
    <col min="33" max="33" width="14.5" style="79" bestFit="1" customWidth="1"/>
    <col min="34" max="34" width="11" style="79" bestFit="1" customWidth="1"/>
    <col min="35" max="35" width="14.5" style="79" bestFit="1" customWidth="1"/>
    <col min="36" max="36" width="11" style="79" bestFit="1" customWidth="1"/>
    <col min="37" max="37" width="14.5" style="79" bestFit="1" customWidth="1"/>
    <col min="38" max="38" width="11" style="79" bestFit="1" customWidth="1"/>
    <col min="39" max="39" width="14.5" style="79" bestFit="1" customWidth="1"/>
    <col min="40" max="40" width="11" style="79" bestFit="1" customWidth="1"/>
    <col min="41" max="41" width="14.5" style="79" bestFit="1" customWidth="1"/>
    <col min="42" max="42" width="11" style="79" bestFit="1" customWidth="1"/>
    <col min="43" max="43" width="14.5" style="79" bestFit="1" customWidth="1"/>
    <col min="44" max="44" width="11" style="79" bestFit="1" customWidth="1"/>
    <col min="45" max="16384" width="9.6640625" style="79"/>
  </cols>
  <sheetData>
    <row r="2" spans="1:44" s="42" customFormat="1" ht="18.75" customHeight="1">
      <c r="A2" s="398" t="s">
        <v>23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98"/>
      <c r="AK2" s="398"/>
      <c r="AL2" s="398"/>
      <c r="AM2" s="398"/>
      <c r="AN2" s="398"/>
      <c r="AO2" s="398"/>
      <c r="AP2" s="398"/>
      <c r="AQ2" s="398"/>
      <c r="AR2" s="398"/>
    </row>
    <row r="3" spans="1:44" s="42" customFormat="1" ht="18.75" customHeight="1">
      <c r="A3" s="398" t="s">
        <v>119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398"/>
      <c r="AH3" s="398"/>
      <c r="AI3" s="398"/>
      <c r="AJ3" s="398"/>
      <c r="AK3" s="398"/>
      <c r="AL3" s="398"/>
      <c r="AM3" s="398"/>
      <c r="AN3" s="398"/>
      <c r="AO3" s="398"/>
      <c r="AP3" s="398"/>
      <c r="AQ3" s="398"/>
      <c r="AR3" s="398"/>
    </row>
    <row r="4" spans="1:44" s="42" customFormat="1" ht="18.75" customHeight="1"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</row>
    <row r="5" spans="1:44" s="42" customFormat="1" ht="18.75" customHeight="1">
      <c r="A5" s="415" t="s">
        <v>1</v>
      </c>
      <c r="B5" s="416"/>
      <c r="C5" s="415">
        <v>2000</v>
      </c>
      <c r="D5" s="416"/>
      <c r="E5" s="415">
        <v>2001</v>
      </c>
      <c r="F5" s="416"/>
      <c r="G5" s="415">
        <v>2002</v>
      </c>
      <c r="H5" s="416"/>
      <c r="I5" s="415">
        <v>2003</v>
      </c>
      <c r="J5" s="416"/>
      <c r="K5" s="415">
        <v>2004</v>
      </c>
      <c r="L5" s="416"/>
      <c r="M5" s="415">
        <v>2005</v>
      </c>
      <c r="N5" s="416"/>
      <c r="O5" s="415">
        <v>2006</v>
      </c>
      <c r="P5" s="416"/>
      <c r="Q5" s="415">
        <v>2007</v>
      </c>
      <c r="R5" s="416"/>
      <c r="S5" s="415">
        <v>2008</v>
      </c>
      <c r="T5" s="416"/>
      <c r="U5" s="415">
        <v>2009</v>
      </c>
      <c r="V5" s="416"/>
      <c r="W5" s="415">
        <v>2010</v>
      </c>
      <c r="X5" s="416"/>
      <c r="Y5" s="415">
        <v>2011</v>
      </c>
      <c r="Z5" s="416"/>
      <c r="AA5" s="415">
        <v>2012</v>
      </c>
      <c r="AB5" s="416"/>
      <c r="AC5" s="415">
        <v>2013</v>
      </c>
      <c r="AD5" s="416"/>
      <c r="AE5" s="415">
        <v>2014</v>
      </c>
      <c r="AF5" s="416"/>
      <c r="AG5" s="415">
        <v>2015</v>
      </c>
      <c r="AH5" s="416"/>
      <c r="AI5" s="415">
        <v>2016</v>
      </c>
      <c r="AJ5" s="416"/>
      <c r="AK5" s="415">
        <v>2017</v>
      </c>
      <c r="AL5" s="416"/>
      <c r="AM5" s="415">
        <v>2018</v>
      </c>
      <c r="AN5" s="416"/>
      <c r="AO5" s="415">
        <v>2019</v>
      </c>
      <c r="AP5" s="416"/>
      <c r="AQ5" s="415">
        <v>2020</v>
      </c>
      <c r="AR5" s="416"/>
    </row>
    <row r="6" spans="1:44" s="99" customFormat="1" ht="30.75" customHeight="1">
      <c r="A6" s="387" t="s">
        <v>11</v>
      </c>
      <c r="B6" s="387" t="s">
        <v>248</v>
      </c>
      <c r="C6" s="387" t="s">
        <v>260</v>
      </c>
      <c r="D6" s="386" t="s">
        <v>12</v>
      </c>
      <c r="E6" s="387" t="s">
        <v>260</v>
      </c>
      <c r="F6" s="386" t="s">
        <v>12</v>
      </c>
      <c r="G6" s="387" t="s">
        <v>260</v>
      </c>
      <c r="H6" s="386" t="s">
        <v>12</v>
      </c>
      <c r="I6" s="387" t="s">
        <v>260</v>
      </c>
      <c r="J6" s="386" t="s">
        <v>12</v>
      </c>
      <c r="K6" s="387" t="s">
        <v>260</v>
      </c>
      <c r="L6" s="386" t="s">
        <v>12</v>
      </c>
      <c r="M6" s="387" t="s">
        <v>260</v>
      </c>
      <c r="N6" s="386" t="s">
        <v>12</v>
      </c>
      <c r="O6" s="387" t="s">
        <v>260</v>
      </c>
      <c r="P6" s="386" t="s">
        <v>12</v>
      </c>
      <c r="Q6" s="387" t="s">
        <v>260</v>
      </c>
      <c r="R6" s="386" t="s">
        <v>12</v>
      </c>
      <c r="S6" s="387" t="s">
        <v>260</v>
      </c>
      <c r="T6" s="386" t="s">
        <v>12</v>
      </c>
      <c r="U6" s="387" t="s">
        <v>260</v>
      </c>
      <c r="V6" s="386" t="s">
        <v>12</v>
      </c>
      <c r="W6" s="387" t="s">
        <v>260</v>
      </c>
      <c r="X6" s="386" t="s">
        <v>12</v>
      </c>
      <c r="Y6" s="387" t="s">
        <v>260</v>
      </c>
      <c r="Z6" s="386" t="s">
        <v>12</v>
      </c>
      <c r="AA6" s="387" t="s">
        <v>260</v>
      </c>
      <c r="AB6" s="166" t="s">
        <v>12</v>
      </c>
      <c r="AC6" s="387" t="s">
        <v>260</v>
      </c>
      <c r="AD6" s="386" t="s">
        <v>12</v>
      </c>
      <c r="AE6" s="387" t="s">
        <v>260</v>
      </c>
      <c r="AF6" s="386" t="s">
        <v>12</v>
      </c>
      <c r="AG6" s="387" t="s">
        <v>260</v>
      </c>
      <c r="AH6" s="386" t="s">
        <v>12</v>
      </c>
      <c r="AI6" s="387" t="s">
        <v>260</v>
      </c>
      <c r="AJ6" s="386" t="s">
        <v>12</v>
      </c>
      <c r="AK6" s="387" t="s">
        <v>260</v>
      </c>
      <c r="AL6" s="386" t="s">
        <v>12</v>
      </c>
      <c r="AM6" s="387" t="s">
        <v>260</v>
      </c>
      <c r="AN6" s="386" t="s">
        <v>12</v>
      </c>
      <c r="AO6" s="387" t="s">
        <v>260</v>
      </c>
      <c r="AP6" s="386" t="s">
        <v>12</v>
      </c>
      <c r="AQ6" s="387" t="s">
        <v>260</v>
      </c>
      <c r="AR6" s="386" t="s">
        <v>12</v>
      </c>
    </row>
    <row r="7" spans="1:44" s="42" customFormat="1" ht="18.75" customHeight="1">
      <c r="A7" s="442" t="s">
        <v>13</v>
      </c>
      <c r="B7" s="167" t="s">
        <v>321</v>
      </c>
      <c r="C7" s="168">
        <v>38174</v>
      </c>
      <c r="D7" s="169">
        <f>C7/C$9*100</f>
        <v>68.278810209447499</v>
      </c>
      <c r="E7" s="151">
        <v>31288</v>
      </c>
      <c r="F7" s="169">
        <f>E7/E$9*100</f>
        <v>63.789415010207165</v>
      </c>
      <c r="G7" s="170">
        <v>31872</v>
      </c>
      <c r="H7" s="169">
        <f>G7/G$9*100</f>
        <v>58.930552473929446</v>
      </c>
      <c r="I7" s="170">
        <v>33417</v>
      </c>
      <c r="J7" s="169">
        <f>I7/I$9*100</f>
        <v>61.775797685510405</v>
      </c>
      <c r="K7" s="170">
        <v>50085</v>
      </c>
      <c r="L7" s="169">
        <f>K7/K$9*100</f>
        <v>65.677493804010027</v>
      </c>
      <c r="M7" s="170">
        <v>47885</v>
      </c>
      <c r="N7" s="169">
        <f>M7/M$9*100</f>
        <v>64.301060829864383</v>
      </c>
      <c r="O7" s="170">
        <v>43181</v>
      </c>
      <c r="P7" s="169">
        <f>O7/O$9*100</f>
        <v>60.286767374975568</v>
      </c>
      <c r="Q7" s="170">
        <v>52580</v>
      </c>
      <c r="R7" s="169">
        <f>Q7/Q$9*100</f>
        <v>60.340375721548334</v>
      </c>
      <c r="S7" s="170">
        <v>49694.482000000004</v>
      </c>
      <c r="T7" s="169">
        <f>S7/S$9*100</f>
        <v>59.98953579409325</v>
      </c>
      <c r="U7" s="171">
        <v>37062.707999999999</v>
      </c>
      <c r="V7" s="169">
        <f>U7/U$9*100</f>
        <v>61.205245695674947</v>
      </c>
      <c r="W7" s="170">
        <v>38811.042999999998</v>
      </c>
      <c r="X7" s="169">
        <f>W7/W$9*100</f>
        <v>61.265978727622063</v>
      </c>
      <c r="Y7" s="170">
        <v>31615.903999999999</v>
      </c>
      <c r="Z7" s="169">
        <f>Y7/Y$9*100</f>
        <v>54.918164460391274</v>
      </c>
      <c r="AA7" s="171">
        <v>30192.038999999997</v>
      </c>
      <c r="AB7" s="169">
        <f>AA7/AA$9*100</f>
        <v>53.423011518437256</v>
      </c>
      <c r="AC7" s="170">
        <v>28920.716</v>
      </c>
      <c r="AD7" s="169">
        <f>AC7/AC$9*100</f>
        <v>54.336065694660093</v>
      </c>
      <c r="AE7" s="170">
        <v>30701.93</v>
      </c>
      <c r="AF7" s="169">
        <f>AE7/AE$9*100</f>
        <v>43.489434629828175</v>
      </c>
      <c r="AG7" s="170">
        <v>37058.555</v>
      </c>
      <c r="AH7" s="169">
        <f>AG7/AG$9*100</f>
        <v>40.903311683754787</v>
      </c>
      <c r="AI7" s="170">
        <v>38960.311000000002</v>
      </c>
      <c r="AJ7" s="169">
        <f>AI7/AI$9*100</f>
        <v>40.651723521237535</v>
      </c>
      <c r="AK7" s="170">
        <v>38111</v>
      </c>
      <c r="AL7" s="169">
        <f>AK7/AK$9*100</f>
        <v>48.269267304160593</v>
      </c>
      <c r="AM7" s="170">
        <v>35223</v>
      </c>
      <c r="AN7" s="169">
        <f>AM7/AM$9*100</f>
        <v>53.264074762963297</v>
      </c>
      <c r="AO7" s="170">
        <v>35383</v>
      </c>
      <c r="AP7" s="169">
        <v>53.2</v>
      </c>
      <c r="AQ7" s="170">
        <v>32639</v>
      </c>
      <c r="AR7" s="169">
        <v>52.5</v>
      </c>
    </row>
    <row r="8" spans="1:44" s="42" customFormat="1" ht="18.75" customHeight="1">
      <c r="A8" s="443"/>
      <c r="B8" s="152" t="s">
        <v>322</v>
      </c>
      <c r="C8" s="172">
        <v>17735</v>
      </c>
      <c r="D8" s="20">
        <f>C8/C$9*100</f>
        <v>31.721189790552508</v>
      </c>
      <c r="E8" s="153">
        <v>17760.89</v>
      </c>
      <c r="F8" s="20">
        <f>E8/E$9*100</f>
        <v>36.210584989792835</v>
      </c>
      <c r="G8" s="154">
        <v>22212</v>
      </c>
      <c r="H8" s="20">
        <f>G8/G$9*100</f>
        <v>41.069447526070554</v>
      </c>
      <c r="I8" s="154">
        <v>20677</v>
      </c>
      <c r="J8" s="20">
        <f>I8/I$9*100</f>
        <v>38.224202314489588</v>
      </c>
      <c r="K8" s="154">
        <v>26174</v>
      </c>
      <c r="L8" s="20">
        <f>K8/K$9*100</f>
        <v>34.32250619598998</v>
      </c>
      <c r="M8" s="154">
        <v>26585</v>
      </c>
      <c r="N8" s="20">
        <f>M8/M$9*100</f>
        <v>35.698939170135624</v>
      </c>
      <c r="O8" s="154">
        <v>28445</v>
      </c>
      <c r="P8" s="20">
        <f>O8/O$9*100</f>
        <v>39.713232625024432</v>
      </c>
      <c r="Q8" s="154">
        <v>34559</v>
      </c>
      <c r="R8" s="20">
        <f>Q8/Q$9*100</f>
        <v>39.659624278451673</v>
      </c>
      <c r="S8" s="154">
        <v>33144.101999999999</v>
      </c>
      <c r="T8" s="20">
        <f>S8/S$9*100</f>
        <v>40.010464205906757</v>
      </c>
      <c r="U8" s="155">
        <v>23492.081999999999</v>
      </c>
      <c r="V8" s="20">
        <f>U8/U$9*100</f>
        <v>38.79475430432506</v>
      </c>
      <c r="W8" s="154">
        <v>24537.398999999998</v>
      </c>
      <c r="X8" s="20">
        <f>W8/W$9*100</f>
        <v>38.734021272377937</v>
      </c>
      <c r="Y8" s="154">
        <v>25953.216</v>
      </c>
      <c r="Z8" s="20">
        <f>Y8/Y$9*100</f>
        <v>45.08183553960874</v>
      </c>
      <c r="AA8" s="155">
        <v>26323.005999999998</v>
      </c>
      <c r="AB8" s="20">
        <f>AA8/AA$9*100</f>
        <v>46.576988481562736</v>
      </c>
      <c r="AC8" s="154">
        <v>24304.919000000002</v>
      </c>
      <c r="AD8" s="20">
        <f>AC8/AC$9*100</f>
        <v>45.6639343053399</v>
      </c>
      <c r="AE8" s="154">
        <v>39894.365999999995</v>
      </c>
      <c r="AF8" s="20">
        <f>AE8/AE$9*100</f>
        <v>56.510565370171818</v>
      </c>
      <c r="AG8" s="154">
        <v>53541.823000000004</v>
      </c>
      <c r="AH8" s="20">
        <f>AG8/AG$9*100</f>
        <v>59.096688316245213</v>
      </c>
      <c r="AI8" s="154">
        <v>56878.949000000001</v>
      </c>
      <c r="AJ8" s="20">
        <f>AI8/AI$9*100</f>
        <v>59.34827647876245</v>
      </c>
      <c r="AK8" s="154">
        <v>40844</v>
      </c>
      <c r="AL8" s="20">
        <f>AK8/AK$9*100</f>
        <v>51.7307326958394</v>
      </c>
      <c r="AM8" s="154">
        <v>30906</v>
      </c>
      <c r="AN8" s="20">
        <f>AM8/AM$9*100</f>
        <v>46.735925237036703</v>
      </c>
      <c r="AO8" s="154">
        <v>31150</v>
      </c>
      <c r="AP8" s="20">
        <v>46.8</v>
      </c>
      <c r="AQ8" s="154">
        <v>29580</v>
      </c>
      <c r="AR8" s="20">
        <v>47.5</v>
      </c>
    </row>
    <row r="9" spans="1:44" s="128" customFormat="1" ht="18.75" customHeight="1">
      <c r="A9" s="444"/>
      <c r="B9" s="173" t="s">
        <v>19</v>
      </c>
      <c r="C9" s="174">
        <f>SUM(C7:C8)</f>
        <v>55909</v>
      </c>
      <c r="D9" s="157">
        <f>SUM(D7:D8)</f>
        <v>100</v>
      </c>
      <c r="E9" s="174">
        <f>SUM(E7:E8)</f>
        <v>49048.89</v>
      </c>
      <c r="F9" s="157">
        <f>SUM(F7:F8)</f>
        <v>100</v>
      </c>
      <c r="G9" s="174">
        <f t="shared" ref="G9:AH9" si="0">SUM(G7:G8)</f>
        <v>54084</v>
      </c>
      <c r="H9" s="157">
        <f>SUM(H7:H8)</f>
        <v>100</v>
      </c>
      <c r="I9" s="174">
        <f t="shared" si="0"/>
        <v>54094</v>
      </c>
      <c r="J9" s="157">
        <f>SUM(J7:J8)</f>
        <v>100</v>
      </c>
      <c r="K9" s="174">
        <f t="shared" si="0"/>
        <v>76259</v>
      </c>
      <c r="L9" s="13">
        <f t="shared" si="0"/>
        <v>100</v>
      </c>
      <c r="M9" s="174">
        <f t="shared" si="0"/>
        <v>74470</v>
      </c>
      <c r="N9" s="13">
        <f t="shared" si="0"/>
        <v>100</v>
      </c>
      <c r="O9" s="174">
        <f t="shared" si="0"/>
        <v>71626</v>
      </c>
      <c r="P9" s="13">
        <f t="shared" si="0"/>
        <v>100</v>
      </c>
      <c r="Q9" s="174">
        <f t="shared" si="0"/>
        <v>87139</v>
      </c>
      <c r="R9" s="13">
        <f t="shared" si="0"/>
        <v>100</v>
      </c>
      <c r="S9" s="174">
        <f t="shared" si="0"/>
        <v>82838.584000000003</v>
      </c>
      <c r="T9" s="13">
        <f t="shared" si="0"/>
        <v>100</v>
      </c>
      <c r="U9" s="174">
        <f t="shared" si="0"/>
        <v>60554.789999999994</v>
      </c>
      <c r="V9" s="13">
        <f t="shared" si="0"/>
        <v>100</v>
      </c>
      <c r="W9" s="174">
        <f>SUM(W7:W8)</f>
        <v>63348.441999999995</v>
      </c>
      <c r="X9" s="13">
        <f>SUM(X7:X8)</f>
        <v>100</v>
      </c>
      <c r="Y9" s="174">
        <f>SUM(Y7:Y8)</f>
        <v>57569.119999999995</v>
      </c>
      <c r="Z9" s="13">
        <f t="shared" si="0"/>
        <v>100.00000000000001</v>
      </c>
      <c r="AA9" s="174">
        <f t="shared" si="0"/>
        <v>56515.044999999998</v>
      </c>
      <c r="AB9" s="13">
        <f t="shared" si="0"/>
        <v>100</v>
      </c>
      <c r="AC9" s="174">
        <f t="shared" si="0"/>
        <v>53225.635000000002</v>
      </c>
      <c r="AD9" s="13">
        <f t="shared" si="0"/>
        <v>100</v>
      </c>
      <c r="AE9" s="174">
        <f t="shared" si="0"/>
        <v>70596.296000000002</v>
      </c>
      <c r="AF9" s="13">
        <f t="shared" si="0"/>
        <v>100</v>
      </c>
      <c r="AG9" s="174">
        <f t="shared" si="0"/>
        <v>90600.377999999997</v>
      </c>
      <c r="AH9" s="13">
        <f t="shared" si="0"/>
        <v>100</v>
      </c>
      <c r="AI9" s="174">
        <f>SUM(AI7:AI8)</f>
        <v>95839.260000000009</v>
      </c>
      <c r="AJ9" s="13">
        <f t="shared" ref="AJ9:AP9" si="1">SUM(AJ7:AJ8)</f>
        <v>99.999999999999986</v>
      </c>
      <c r="AK9" s="174">
        <f t="shared" si="1"/>
        <v>78955</v>
      </c>
      <c r="AL9" s="13">
        <f t="shared" si="1"/>
        <v>100</v>
      </c>
      <c r="AM9" s="174">
        <f t="shared" si="1"/>
        <v>66129</v>
      </c>
      <c r="AN9" s="13">
        <f t="shared" si="1"/>
        <v>100</v>
      </c>
      <c r="AO9" s="174">
        <f t="shared" si="1"/>
        <v>66533</v>
      </c>
      <c r="AP9" s="13">
        <f t="shared" si="1"/>
        <v>100</v>
      </c>
      <c r="AQ9" s="174">
        <f t="shared" ref="AQ9:AR9" si="2">SUM(AQ7:AQ8)</f>
        <v>62219</v>
      </c>
      <c r="AR9" s="13">
        <f t="shared" si="2"/>
        <v>100</v>
      </c>
    </row>
    <row r="10" spans="1:44" s="42" customFormat="1" ht="18.75" customHeight="1">
      <c r="A10" s="442" t="s">
        <v>14</v>
      </c>
      <c r="B10" s="167" t="s">
        <v>321</v>
      </c>
      <c r="C10" s="168">
        <v>4880</v>
      </c>
      <c r="D10" s="169">
        <f>C10/C$12*100</f>
        <v>85.434173669467782</v>
      </c>
      <c r="E10" s="151">
        <v>1959.91</v>
      </c>
      <c r="F10" s="169">
        <f>E10/E$12*100</f>
        <v>74.16569225122133</v>
      </c>
      <c r="G10" s="170">
        <v>2303</v>
      </c>
      <c r="H10" s="169">
        <f>G10/G$12*100</f>
        <v>75.607353906762967</v>
      </c>
      <c r="I10" s="170">
        <v>1295</v>
      </c>
      <c r="J10" s="169">
        <f>I10/I$12*100</f>
        <v>58.385933273219116</v>
      </c>
      <c r="K10" s="170">
        <v>711</v>
      </c>
      <c r="L10" s="169">
        <f>K10/K$12*100</f>
        <v>84.042553191489361</v>
      </c>
      <c r="M10" s="170">
        <v>608</v>
      </c>
      <c r="N10" s="169">
        <f>M10/M$12*100</f>
        <v>59.783677482792527</v>
      </c>
      <c r="O10" s="170">
        <v>631</v>
      </c>
      <c r="P10" s="169">
        <f>O10/O$12*100</f>
        <v>56.591928251121068</v>
      </c>
      <c r="Q10" s="170">
        <v>559</v>
      </c>
      <c r="R10" s="169">
        <f>Q10/Q$12*100</f>
        <v>48.949211908931701</v>
      </c>
      <c r="S10" s="170">
        <v>478.91700000000003</v>
      </c>
      <c r="T10" s="169">
        <f>S10/S$12*100</f>
        <v>47.296940967335757</v>
      </c>
      <c r="U10" s="170">
        <v>493.94</v>
      </c>
      <c r="V10" s="169">
        <f>U10/U$12*100</f>
        <v>59.155695385415044</v>
      </c>
      <c r="W10" s="170">
        <v>619.86400000000003</v>
      </c>
      <c r="X10" s="169">
        <f>W10/W$12*100</f>
        <v>57.816230897803244</v>
      </c>
      <c r="Y10" s="170">
        <v>680.16200000000003</v>
      </c>
      <c r="Z10" s="169">
        <f>Y10/Y$12*100</f>
        <v>57.307492686609422</v>
      </c>
      <c r="AA10" s="171">
        <v>865.20799999999997</v>
      </c>
      <c r="AB10" s="169">
        <f>AA10/AA$12*100</f>
        <v>62.552768469416151</v>
      </c>
      <c r="AC10" s="170">
        <v>884.96500000000003</v>
      </c>
      <c r="AD10" s="169">
        <f>AC10/AC$12*100</f>
        <v>59.793477996481172</v>
      </c>
      <c r="AE10" s="170">
        <v>600.71299999999997</v>
      </c>
      <c r="AF10" s="169">
        <f>AE10/AE$12*100</f>
        <v>58.341588581728899</v>
      </c>
      <c r="AG10" s="170">
        <v>522.85299999999995</v>
      </c>
      <c r="AH10" s="169">
        <f>AG10/AG$12*100</f>
        <v>63.978918953974841</v>
      </c>
      <c r="AI10" s="170">
        <v>623.15499999999997</v>
      </c>
      <c r="AJ10" s="169">
        <f>AI10/AI$12*100</f>
        <v>62.226143258281105</v>
      </c>
      <c r="AK10" s="170">
        <v>512</v>
      </c>
      <c r="AL10" s="169">
        <f>AK10/AK$12*100</f>
        <v>60.807600950118768</v>
      </c>
      <c r="AM10" s="170">
        <v>506</v>
      </c>
      <c r="AN10" s="169">
        <f>AM10/AM$12*100</f>
        <v>62.623762376237622</v>
      </c>
      <c r="AO10" s="170">
        <v>558</v>
      </c>
      <c r="AP10" s="169">
        <v>64.599999999999994</v>
      </c>
      <c r="AQ10" s="170">
        <v>346</v>
      </c>
      <c r="AR10" s="169">
        <v>57.2</v>
      </c>
    </row>
    <row r="11" spans="1:44" s="42" customFormat="1" ht="18.75" customHeight="1">
      <c r="A11" s="443"/>
      <c r="B11" s="152" t="s">
        <v>322</v>
      </c>
      <c r="C11" s="172">
        <v>832</v>
      </c>
      <c r="D11" s="20">
        <f>C11/C$12*100</f>
        <v>14.565826330532214</v>
      </c>
      <c r="E11" s="153">
        <v>682.7</v>
      </c>
      <c r="F11" s="20">
        <f>E11/E$12*100</f>
        <v>25.834307748778667</v>
      </c>
      <c r="G11" s="154">
        <v>743</v>
      </c>
      <c r="H11" s="20">
        <f>G11/G$12*100</f>
        <v>24.392646093237033</v>
      </c>
      <c r="I11" s="154">
        <v>923</v>
      </c>
      <c r="J11" s="20">
        <f>I11/I$12*100</f>
        <v>41.614066726780884</v>
      </c>
      <c r="K11" s="154">
        <v>135</v>
      </c>
      <c r="L11" s="20">
        <f>K11/K$12*100</f>
        <v>15.957446808510639</v>
      </c>
      <c r="M11" s="154">
        <v>409</v>
      </c>
      <c r="N11" s="20">
        <f>M11/M$12*100</f>
        <v>40.216322517207473</v>
      </c>
      <c r="O11" s="154">
        <v>484</v>
      </c>
      <c r="P11" s="20">
        <f>O11/O$12*100</f>
        <v>43.408071748878925</v>
      </c>
      <c r="Q11" s="154">
        <v>583</v>
      </c>
      <c r="R11" s="20">
        <f>Q11/Q$12*100</f>
        <v>51.050788091068299</v>
      </c>
      <c r="S11" s="154">
        <v>533.6579999999999</v>
      </c>
      <c r="T11" s="20">
        <f>S11/S$12*100</f>
        <v>52.703059032664243</v>
      </c>
      <c r="U11" s="154">
        <v>341.04300000000001</v>
      </c>
      <c r="V11" s="20">
        <f>U11/U$12*100</f>
        <v>40.844304614584971</v>
      </c>
      <c r="W11" s="154">
        <v>452.26400000000001</v>
      </c>
      <c r="X11" s="20">
        <f>W11/W$12*100</f>
        <v>42.183769102196749</v>
      </c>
      <c r="Y11" s="154">
        <v>506.70200000000006</v>
      </c>
      <c r="Z11" s="20">
        <f>Y11/Y$12*100</f>
        <v>42.692507313390585</v>
      </c>
      <c r="AA11" s="155">
        <v>517.95700000000011</v>
      </c>
      <c r="AB11" s="20">
        <f>AA11/AA$12*100</f>
        <v>37.447231530583849</v>
      </c>
      <c r="AC11" s="154">
        <v>595.07100000000003</v>
      </c>
      <c r="AD11" s="20">
        <f>AC11/AC$12*100</f>
        <v>40.206522003518835</v>
      </c>
      <c r="AE11" s="154">
        <v>428.935</v>
      </c>
      <c r="AF11" s="20">
        <f>AE11/AE$12*100</f>
        <v>41.658411418271101</v>
      </c>
      <c r="AG11" s="154">
        <v>294.37400000000002</v>
      </c>
      <c r="AH11" s="20">
        <f>AG11/AG$12*100</f>
        <v>36.021081046025159</v>
      </c>
      <c r="AI11" s="154">
        <v>378.28100000000001</v>
      </c>
      <c r="AJ11" s="20">
        <f>AI11/AI$12*100</f>
        <v>37.773856741718895</v>
      </c>
      <c r="AK11" s="154">
        <v>330</v>
      </c>
      <c r="AL11" s="20">
        <f>AK11/AK$12*100</f>
        <v>39.192399049881232</v>
      </c>
      <c r="AM11" s="154">
        <v>302</v>
      </c>
      <c r="AN11" s="20">
        <f>AM11/AM$12*100</f>
        <v>37.376237623762378</v>
      </c>
      <c r="AO11" s="154">
        <v>306</v>
      </c>
      <c r="AP11" s="20">
        <v>35.4</v>
      </c>
      <c r="AQ11" s="154">
        <v>259</v>
      </c>
      <c r="AR11" s="20">
        <v>42.8</v>
      </c>
    </row>
    <row r="12" spans="1:44" s="128" customFormat="1" ht="18.75" customHeight="1">
      <c r="A12" s="444"/>
      <c r="B12" s="173" t="s">
        <v>19</v>
      </c>
      <c r="C12" s="174">
        <f>SUM(C10:C11)</f>
        <v>5712</v>
      </c>
      <c r="D12" s="157">
        <f>SUM(D10:D11)</f>
        <v>100</v>
      </c>
      <c r="E12" s="174">
        <f t="shared" ref="E12:AP12" si="3">SUM(E10:E11)</f>
        <v>2642.61</v>
      </c>
      <c r="F12" s="13">
        <f t="shared" si="3"/>
        <v>100</v>
      </c>
      <c r="G12" s="174">
        <f t="shared" si="3"/>
        <v>3046</v>
      </c>
      <c r="H12" s="13">
        <f t="shared" si="3"/>
        <v>100</v>
      </c>
      <c r="I12" s="174">
        <f t="shared" si="3"/>
        <v>2218</v>
      </c>
      <c r="J12" s="13">
        <f t="shared" si="3"/>
        <v>100</v>
      </c>
      <c r="K12" s="174">
        <f t="shared" si="3"/>
        <v>846</v>
      </c>
      <c r="L12" s="13">
        <f t="shared" si="3"/>
        <v>100</v>
      </c>
      <c r="M12" s="174">
        <f t="shared" si="3"/>
        <v>1017</v>
      </c>
      <c r="N12" s="13">
        <f t="shared" si="3"/>
        <v>100</v>
      </c>
      <c r="O12" s="174">
        <f t="shared" si="3"/>
        <v>1115</v>
      </c>
      <c r="P12" s="13">
        <f t="shared" si="3"/>
        <v>100</v>
      </c>
      <c r="Q12" s="174">
        <f t="shared" si="3"/>
        <v>1142</v>
      </c>
      <c r="R12" s="13">
        <f t="shared" si="3"/>
        <v>100</v>
      </c>
      <c r="S12" s="174">
        <f t="shared" si="3"/>
        <v>1012.5749999999999</v>
      </c>
      <c r="T12" s="13">
        <f t="shared" si="3"/>
        <v>100</v>
      </c>
      <c r="U12" s="174">
        <f t="shared" si="3"/>
        <v>834.98299999999995</v>
      </c>
      <c r="V12" s="13">
        <f t="shared" si="3"/>
        <v>100.00000000000001</v>
      </c>
      <c r="W12" s="174">
        <f t="shared" si="3"/>
        <v>1072.1280000000002</v>
      </c>
      <c r="X12" s="13">
        <f t="shared" si="3"/>
        <v>100</v>
      </c>
      <c r="Y12" s="174">
        <f t="shared" si="3"/>
        <v>1186.864</v>
      </c>
      <c r="Z12" s="13">
        <f t="shared" si="3"/>
        <v>100</v>
      </c>
      <c r="AA12" s="174">
        <f t="shared" si="3"/>
        <v>1383.165</v>
      </c>
      <c r="AB12" s="13">
        <f t="shared" si="3"/>
        <v>100</v>
      </c>
      <c r="AC12" s="174">
        <f t="shared" si="3"/>
        <v>1480.0360000000001</v>
      </c>
      <c r="AD12" s="13">
        <f t="shared" si="3"/>
        <v>100</v>
      </c>
      <c r="AE12" s="174">
        <f t="shared" si="3"/>
        <v>1029.6479999999999</v>
      </c>
      <c r="AF12" s="13">
        <f t="shared" si="3"/>
        <v>100</v>
      </c>
      <c r="AG12" s="174">
        <f t="shared" si="3"/>
        <v>817.22699999999998</v>
      </c>
      <c r="AH12" s="13">
        <f t="shared" si="3"/>
        <v>100</v>
      </c>
      <c r="AI12" s="174">
        <f t="shared" si="3"/>
        <v>1001.4359999999999</v>
      </c>
      <c r="AJ12" s="13">
        <f t="shared" si="3"/>
        <v>100</v>
      </c>
      <c r="AK12" s="174">
        <f t="shared" si="3"/>
        <v>842</v>
      </c>
      <c r="AL12" s="13">
        <f t="shared" si="3"/>
        <v>100</v>
      </c>
      <c r="AM12" s="174">
        <f t="shared" si="3"/>
        <v>808</v>
      </c>
      <c r="AN12" s="13">
        <f t="shared" si="3"/>
        <v>100</v>
      </c>
      <c r="AO12" s="174">
        <f t="shared" si="3"/>
        <v>864</v>
      </c>
      <c r="AP12" s="13">
        <f t="shared" si="3"/>
        <v>100</v>
      </c>
      <c r="AQ12" s="174">
        <f t="shared" ref="AQ12:AR12" si="4">SUM(AQ10:AQ11)</f>
        <v>605</v>
      </c>
      <c r="AR12" s="13">
        <f t="shared" si="4"/>
        <v>100</v>
      </c>
    </row>
    <row r="13" spans="1:44" s="42" customFormat="1" ht="18.75" customHeight="1">
      <c r="A13" s="442" t="s">
        <v>15</v>
      </c>
      <c r="B13" s="167" t="s">
        <v>321</v>
      </c>
      <c r="C13" s="168">
        <v>275450</v>
      </c>
      <c r="D13" s="169">
        <f>C13/C$15*100</f>
        <v>95.026995325410098</v>
      </c>
      <c r="E13" s="151">
        <v>325350.15999999997</v>
      </c>
      <c r="F13" s="169">
        <f>E13/E$15*100</f>
        <v>94.630512893637359</v>
      </c>
      <c r="G13" s="170">
        <v>330851</v>
      </c>
      <c r="H13" s="169">
        <f>G13/G$15*100</f>
        <v>94.824982015264808</v>
      </c>
      <c r="I13" s="170">
        <v>344179</v>
      </c>
      <c r="J13" s="169">
        <f>I13/I$15*100</f>
        <v>93.76130543750682</v>
      </c>
      <c r="K13" s="170">
        <v>307506</v>
      </c>
      <c r="L13" s="169">
        <f>K13/K$15*100</f>
        <v>90.812333698544379</v>
      </c>
      <c r="M13" s="170">
        <v>303483</v>
      </c>
      <c r="N13" s="169">
        <f>M13/M$15*100</f>
        <v>88.556721787924673</v>
      </c>
      <c r="O13" s="170">
        <v>309104</v>
      </c>
      <c r="P13" s="169">
        <f>O13/O$15*100</f>
        <v>86.486607480113378</v>
      </c>
      <c r="Q13" s="170">
        <v>367326</v>
      </c>
      <c r="R13" s="169">
        <f>Q13/Q$15*100</f>
        <v>86.739460000661182</v>
      </c>
      <c r="S13" s="170">
        <v>386508.24100000004</v>
      </c>
      <c r="T13" s="169">
        <f>S13/S$15*100</f>
        <v>85.947382275449513</v>
      </c>
      <c r="U13" s="170">
        <v>399599</v>
      </c>
      <c r="V13" s="169">
        <f>U13/U$15*100</f>
        <v>84.702484629179068</v>
      </c>
      <c r="W13" s="170">
        <v>390390.967</v>
      </c>
      <c r="X13" s="169">
        <f>W13/W$15*100</f>
        <v>76.582807931368251</v>
      </c>
      <c r="Y13" s="170">
        <v>344210.47900000005</v>
      </c>
      <c r="Z13" s="169">
        <f>Y13/Y$15*100</f>
        <v>68.26614511967621</v>
      </c>
      <c r="AA13" s="171">
        <v>370225.75600000005</v>
      </c>
      <c r="AB13" s="169">
        <f>AA13/AA$15*100</f>
        <v>65.737047662274534</v>
      </c>
      <c r="AC13" s="170">
        <v>379208.88300000003</v>
      </c>
      <c r="AD13" s="169">
        <f>AC13/AC$15*100</f>
        <v>62.562514833811299</v>
      </c>
      <c r="AE13" s="170">
        <v>389652.59399999998</v>
      </c>
      <c r="AF13" s="169">
        <f>AE13/AE$15*100</f>
        <v>58.966207964629888</v>
      </c>
      <c r="AG13" s="170">
        <v>412018.69799999997</v>
      </c>
      <c r="AH13" s="169">
        <f>AG13/AG$15*100</f>
        <v>56.067015898519237</v>
      </c>
      <c r="AI13" s="170">
        <v>422306.91200000001</v>
      </c>
      <c r="AJ13" s="169">
        <f>AI13/AI$15*100</f>
        <v>56.363887674053224</v>
      </c>
      <c r="AK13" s="170">
        <v>424522</v>
      </c>
      <c r="AL13" s="169">
        <f>AK13/AK$15*100</f>
        <v>53.45675390138527</v>
      </c>
      <c r="AM13" s="170">
        <v>452540</v>
      </c>
      <c r="AN13" s="169">
        <f>AM13/AM$15*100</f>
        <v>52.926859790720549</v>
      </c>
      <c r="AO13" s="170">
        <v>434585</v>
      </c>
      <c r="AP13" s="169">
        <v>51.3</v>
      </c>
      <c r="AQ13" s="170">
        <v>459454</v>
      </c>
      <c r="AR13" s="169">
        <v>48.4</v>
      </c>
    </row>
    <row r="14" spans="1:44" s="42" customFormat="1" ht="18.75" customHeight="1">
      <c r="A14" s="443"/>
      <c r="B14" s="152" t="s">
        <v>322</v>
      </c>
      <c r="C14" s="172">
        <v>14415</v>
      </c>
      <c r="D14" s="20">
        <f>C14/C$15*100</f>
        <v>4.9730046745898955</v>
      </c>
      <c r="E14" s="153">
        <v>18460.89</v>
      </c>
      <c r="F14" s="20">
        <f>E14/E$15*100</f>
        <v>5.3694871063626373</v>
      </c>
      <c r="G14" s="154">
        <v>18056</v>
      </c>
      <c r="H14" s="20">
        <f>G14/G$15*100</f>
        <v>5.175017984735188</v>
      </c>
      <c r="I14" s="154">
        <v>22901</v>
      </c>
      <c r="J14" s="20">
        <f>I14/I$15*100</f>
        <v>6.2386945624931895</v>
      </c>
      <c r="K14" s="154">
        <v>31111</v>
      </c>
      <c r="L14" s="20">
        <f>K14/K$15*100</f>
        <v>9.1876663014556268</v>
      </c>
      <c r="M14" s="154">
        <v>39216</v>
      </c>
      <c r="N14" s="20">
        <f>M14/M$15*100</f>
        <v>11.44327821207532</v>
      </c>
      <c r="O14" s="154">
        <v>48297</v>
      </c>
      <c r="P14" s="20">
        <f>O14/O$15*100</f>
        <v>13.513392519886628</v>
      </c>
      <c r="Q14" s="154">
        <v>56156</v>
      </c>
      <c r="R14" s="20">
        <f>Q14/Q$15*100</f>
        <v>13.260539999338816</v>
      </c>
      <c r="S14" s="154">
        <v>63195.09</v>
      </c>
      <c r="T14" s="20">
        <f>S14/S$15*100</f>
        <v>14.052617724550498</v>
      </c>
      <c r="U14" s="154">
        <v>72168.742999999988</v>
      </c>
      <c r="V14" s="20">
        <f>U14/U$15*100</f>
        <v>15.29751537082093</v>
      </c>
      <c r="W14" s="154">
        <v>119372.226</v>
      </c>
      <c r="X14" s="20">
        <f>W14/W$15*100</f>
        <v>23.41719206863176</v>
      </c>
      <c r="Y14" s="154">
        <v>160007.94200000001</v>
      </c>
      <c r="Z14" s="20">
        <f>Y14/Y$15*100</f>
        <v>31.733854880323776</v>
      </c>
      <c r="AA14" s="155">
        <v>192966.18699999998</v>
      </c>
      <c r="AB14" s="20">
        <f>AA14/AA$15*100</f>
        <v>34.262952337725466</v>
      </c>
      <c r="AC14" s="154">
        <v>226919.05799999999</v>
      </c>
      <c r="AD14" s="20">
        <f>AC14/AC$15*100</f>
        <v>37.437485166188701</v>
      </c>
      <c r="AE14" s="154">
        <v>271154.00599999999</v>
      </c>
      <c r="AF14" s="20">
        <f>AE14/AE$15*100</f>
        <v>41.033792035370112</v>
      </c>
      <c r="AG14" s="154">
        <v>322849.55100000004</v>
      </c>
      <c r="AH14" s="20">
        <f>AG14/AG$15*100</f>
        <v>43.932984101480756</v>
      </c>
      <c r="AI14" s="154">
        <v>326943.946</v>
      </c>
      <c r="AJ14" s="20">
        <f>AI14/AI$15*100</f>
        <v>43.636112325946783</v>
      </c>
      <c r="AK14" s="154">
        <v>369619</v>
      </c>
      <c r="AL14" s="20">
        <f>AK14/AK$15*100</f>
        <v>46.54324609861473</v>
      </c>
      <c r="AM14" s="154">
        <v>402489</v>
      </c>
      <c r="AN14" s="20">
        <f>AM14/AM$15*100</f>
        <v>47.073140209279451</v>
      </c>
      <c r="AO14" s="154">
        <v>412232</v>
      </c>
      <c r="AP14" s="20">
        <v>48.7</v>
      </c>
      <c r="AQ14" s="154">
        <v>490605</v>
      </c>
      <c r="AR14" s="20">
        <v>51.6</v>
      </c>
    </row>
    <row r="15" spans="1:44" s="128" customFormat="1" ht="18.75" customHeight="1">
      <c r="A15" s="444"/>
      <c r="B15" s="173" t="s">
        <v>19</v>
      </c>
      <c r="C15" s="174">
        <f>SUM(C13:C14)</f>
        <v>289865</v>
      </c>
      <c r="D15" s="157">
        <f t="shared" ref="D15:AH15" si="5">SUM(D13:D14)</f>
        <v>100</v>
      </c>
      <c r="E15" s="174">
        <f t="shared" si="5"/>
        <v>343811.05</v>
      </c>
      <c r="F15" s="13">
        <f t="shared" si="5"/>
        <v>100</v>
      </c>
      <c r="G15" s="174">
        <f t="shared" si="5"/>
        <v>348907</v>
      </c>
      <c r="H15" s="13">
        <f t="shared" si="5"/>
        <v>100</v>
      </c>
      <c r="I15" s="174">
        <f t="shared" si="5"/>
        <v>367080</v>
      </c>
      <c r="J15" s="13">
        <f t="shared" si="5"/>
        <v>100.00000000000001</v>
      </c>
      <c r="K15" s="174">
        <f t="shared" si="5"/>
        <v>338617</v>
      </c>
      <c r="L15" s="13">
        <f t="shared" si="5"/>
        <v>100</v>
      </c>
      <c r="M15" s="174">
        <f t="shared" si="5"/>
        <v>342699</v>
      </c>
      <c r="N15" s="13">
        <f t="shared" si="5"/>
        <v>100</v>
      </c>
      <c r="O15" s="174">
        <f t="shared" si="5"/>
        <v>357401</v>
      </c>
      <c r="P15" s="13">
        <f t="shared" si="5"/>
        <v>100</v>
      </c>
      <c r="Q15" s="174">
        <f t="shared" si="5"/>
        <v>423482</v>
      </c>
      <c r="R15" s="13">
        <f t="shared" si="5"/>
        <v>100</v>
      </c>
      <c r="S15" s="174">
        <f t="shared" si="5"/>
        <v>449703.33100000001</v>
      </c>
      <c r="T15" s="13">
        <f t="shared" si="5"/>
        <v>100.00000000000001</v>
      </c>
      <c r="U15" s="174">
        <f t="shared" si="5"/>
        <v>471767.74300000002</v>
      </c>
      <c r="V15" s="13">
        <f t="shared" si="5"/>
        <v>100</v>
      </c>
      <c r="W15" s="174">
        <f t="shared" si="5"/>
        <v>509763.19299999997</v>
      </c>
      <c r="X15" s="13">
        <f t="shared" si="5"/>
        <v>100.00000000000001</v>
      </c>
      <c r="Y15" s="174">
        <f t="shared" si="5"/>
        <v>504218.42100000009</v>
      </c>
      <c r="Z15" s="13">
        <f t="shared" si="5"/>
        <v>99.999999999999986</v>
      </c>
      <c r="AA15" s="174">
        <f t="shared" si="5"/>
        <v>563191.94299999997</v>
      </c>
      <c r="AB15" s="13">
        <f t="shared" si="5"/>
        <v>100</v>
      </c>
      <c r="AC15" s="174">
        <f t="shared" si="5"/>
        <v>606127.94099999999</v>
      </c>
      <c r="AD15" s="13">
        <f t="shared" si="5"/>
        <v>100</v>
      </c>
      <c r="AE15" s="174">
        <f t="shared" si="5"/>
        <v>660806.6</v>
      </c>
      <c r="AF15" s="13">
        <f t="shared" si="5"/>
        <v>100</v>
      </c>
      <c r="AG15" s="174">
        <f t="shared" si="5"/>
        <v>734868.24900000007</v>
      </c>
      <c r="AH15" s="13">
        <f t="shared" si="5"/>
        <v>100</v>
      </c>
      <c r="AI15" s="174">
        <f>SUM(AI13:AI14)</f>
        <v>749250.85800000001</v>
      </c>
      <c r="AJ15" s="13">
        <f t="shared" ref="AJ15:AP15" si="6">SUM(AJ13:AJ14)</f>
        <v>100</v>
      </c>
      <c r="AK15" s="174">
        <f t="shared" si="6"/>
        <v>794141</v>
      </c>
      <c r="AL15" s="13">
        <f t="shared" si="6"/>
        <v>100</v>
      </c>
      <c r="AM15" s="174">
        <f t="shared" si="6"/>
        <v>855029</v>
      </c>
      <c r="AN15" s="13">
        <f t="shared" si="6"/>
        <v>100</v>
      </c>
      <c r="AO15" s="174">
        <f t="shared" si="6"/>
        <v>846817</v>
      </c>
      <c r="AP15" s="13">
        <f t="shared" si="6"/>
        <v>100</v>
      </c>
      <c r="AQ15" s="174">
        <f t="shared" ref="AQ15:AR15" si="7">SUM(AQ13:AQ14)</f>
        <v>950059</v>
      </c>
      <c r="AR15" s="13">
        <f t="shared" si="7"/>
        <v>100</v>
      </c>
    </row>
    <row r="16" spans="1:44" s="42" customFormat="1" ht="18.75" customHeight="1">
      <c r="A16" s="442" t="s">
        <v>16</v>
      </c>
      <c r="B16" s="167" t="s">
        <v>321</v>
      </c>
      <c r="C16" s="168">
        <v>35960</v>
      </c>
      <c r="D16" s="169">
        <f>C16/C$18*100</f>
        <v>69.898534385569334</v>
      </c>
      <c r="E16" s="151">
        <v>34063.919999999998</v>
      </c>
      <c r="F16" s="169">
        <f>E16/E$18*100</f>
        <v>70.383271949625765</v>
      </c>
      <c r="G16" s="170">
        <v>35964</v>
      </c>
      <c r="H16" s="169">
        <f>G16/G$18*100</f>
        <v>68.595624558927312</v>
      </c>
      <c r="I16" s="170">
        <v>35767</v>
      </c>
      <c r="J16" s="169">
        <f>I16/I$18*100</f>
        <v>68.744354110207766</v>
      </c>
      <c r="K16" s="170">
        <v>40947</v>
      </c>
      <c r="L16" s="169">
        <f>K16/K$18*100</f>
        <v>69.853969770377702</v>
      </c>
      <c r="M16" s="170">
        <v>31041</v>
      </c>
      <c r="N16" s="169">
        <f>M16/M$18*100</f>
        <v>59.67128027681661</v>
      </c>
      <c r="O16" s="170">
        <v>25809</v>
      </c>
      <c r="P16" s="169">
        <f>O16/O$18*100</f>
        <v>50.553346522241597</v>
      </c>
      <c r="Q16" s="170">
        <v>24812</v>
      </c>
      <c r="R16" s="169">
        <f>Q16/Q$18*100</f>
        <v>47.550785741663468</v>
      </c>
      <c r="S16" s="170">
        <v>27052.121999999996</v>
      </c>
      <c r="T16" s="169">
        <f>S16/S$18*100</f>
        <v>50.331012545560405</v>
      </c>
      <c r="U16" s="170">
        <v>26487</v>
      </c>
      <c r="V16" s="169">
        <f>U16/U$18*100</f>
        <v>55.209265251536074</v>
      </c>
      <c r="W16" s="170">
        <v>22672.271000000001</v>
      </c>
      <c r="X16" s="169">
        <f>W16/W$18*100</f>
        <v>48.080023186373417</v>
      </c>
      <c r="Y16" s="170">
        <v>19810.349000000002</v>
      </c>
      <c r="Z16" s="169">
        <f>Y16/Y$18*100</f>
        <v>43.999872422607396</v>
      </c>
      <c r="AA16" s="171">
        <v>34221.689000000006</v>
      </c>
      <c r="AB16" s="169">
        <f>AA16/AA$18*100</f>
        <v>57.757500041223189</v>
      </c>
      <c r="AC16" s="170">
        <v>19549.655999999999</v>
      </c>
      <c r="AD16" s="169">
        <f>AC16/AC$18*100</f>
        <v>45.129565106083462</v>
      </c>
      <c r="AE16" s="170">
        <v>20102.794999999998</v>
      </c>
      <c r="AF16" s="169">
        <f>AE16/AE$18*100</f>
        <v>45.974858176419055</v>
      </c>
      <c r="AG16" s="170">
        <v>19518.589</v>
      </c>
      <c r="AH16" s="169">
        <f>AG16/AG$18*100</f>
        <v>43.168680609816732</v>
      </c>
      <c r="AI16" s="170">
        <v>19185.678999999996</v>
      </c>
      <c r="AJ16" s="169">
        <f>AI16/AI$18*100</f>
        <v>47.13442308390119</v>
      </c>
      <c r="AK16" s="170">
        <v>20506</v>
      </c>
      <c r="AL16" s="169">
        <f>AK16/AK$18*100</f>
        <v>49.852916150049836</v>
      </c>
      <c r="AM16" s="170">
        <v>20113</v>
      </c>
      <c r="AN16" s="169">
        <f>AM16/AM$18*100</f>
        <v>50.862330568480687</v>
      </c>
      <c r="AO16" s="170">
        <v>19983</v>
      </c>
      <c r="AP16" s="169">
        <v>52.8</v>
      </c>
      <c r="AQ16" s="170">
        <v>16890</v>
      </c>
      <c r="AR16" s="169">
        <v>52.4</v>
      </c>
    </row>
    <row r="17" spans="1:44" s="42" customFormat="1" ht="18.75" customHeight="1">
      <c r="A17" s="443"/>
      <c r="B17" s="152" t="s">
        <v>322</v>
      </c>
      <c r="C17" s="172">
        <v>15486</v>
      </c>
      <c r="D17" s="20">
        <f>C17/C$18*100</f>
        <v>30.101465614430666</v>
      </c>
      <c r="E17" s="153">
        <v>14333.83</v>
      </c>
      <c r="F17" s="20">
        <f>E17/E$18*100</f>
        <v>29.616728050374242</v>
      </c>
      <c r="G17" s="154">
        <v>16465</v>
      </c>
      <c r="H17" s="20">
        <f>G17/G$18*100</f>
        <v>31.404375441072691</v>
      </c>
      <c r="I17" s="154">
        <v>16262</v>
      </c>
      <c r="J17" s="20">
        <f>I17/I$18*100</f>
        <v>31.255645889792234</v>
      </c>
      <c r="K17" s="154">
        <v>17671</v>
      </c>
      <c r="L17" s="20">
        <f>K17/K$18*100</f>
        <v>30.146030229622301</v>
      </c>
      <c r="M17" s="154">
        <v>20979</v>
      </c>
      <c r="N17" s="20">
        <f>M17/M$18*100</f>
        <v>40.32871972318339</v>
      </c>
      <c r="O17" s="154">
        <v>25244</v>
      </c>
      <c r="P17" s="20">
        <f>O17/O$18*100</f>
        <v>49.446653477758403</v>
      </c>
      <c r="Q17" s="154">
        <v>27368</v>
      </c>
      <c r="R17" s="20">
        <f>Q17/Q$18*100</f>
        <v>52.449214258336532</v>
      </c>
      <c r="S17" s="154">
        <v>26696.294000000002</v>
      </c>
      <c r="T17" s="20">
        <f>S17/S$18*100</f>
        <v>49.668987454439595</v>
      </c>
      <c r="U17" s="154">
        <v>21488.643</v>
      </c>
      <c r="V17" s="20">
        <f>U17/U$18*100</f>
        <v>44.790734748463926</v>
      </c>
      <c r="W17" s="154">
        <v>24483.011999999999</v>
      </c>
      <c r="X17" s="20">
        <f>W17/W$18*100</f>
        <v>51.91997681362659</v>
      </c>
      <c r="Y17" s="154">
        <v>25213.302000000003</v>
      </c>
      <c r="Z17" s="20">
        <f>Y17/Y$18*100</f>
        <v>56.000127577392597</v>
      </c>
      <c r="AA17" s="155">
        <v>25028.951999999997</v>
      </c>
      <c r="AB17" s="20">
        <f>AA17/AA$18*100</f>
        <v>42.242499958776811</v>
      </c>
      <c r="AC17" s="154">
        <v>23769.298999999999</v>
      </c>
      <c r="AD17" s="20">
        <f>AC17/AC$18*100</f>
        <v>54.870434893916531</v>
      </c>
      <c r="AE17" s="154">
        <v>23622.832000000002</v>
      </c>
      <c r="AF17" s="20">
        <f>AE17/AE$18*100</f>
        <v>54.025141823580945</v>
      </c>
      <c r="AG17" s="154">
        <v>25696.11</v>
      </c>
      <c r="AH17" s="20">
        <f>AG17/AG$18*100</f>
        <v>56.831319390183268</v>
      </c>
      <c r="AI17" s="154">
        <v>21518.498</v>
      </c>
      <c r="AJ17" s="20">
        <f>AI17/AI$18*100</f>
        <v>52.86557691609881</v>
      </c>
      <c r="AK17" s="154">
        <v>20627</v>
      </c>
      <c r="AL17" s="20">
        <f>AK17/AK$18*100</f>
        <v>50.147083849950157</v>
      </c>
      <c r="AM17" s="154">
        <v>19431</v>
      </c>
      <c r="AN17" s="20">
        <f>AM17/AM$18*100</f>
        <v>49.137669431519321</v>
      </c>
      <c r="AO17" s="154">
        <v>17892</v>
      </c>
      <c r="AP17" s="20">
        <v>47.2</v>
      </c>
      <c r="AQ17" s="154">
        <v>15314</v>
      </c>
      <c r="AR17" s="20">
        <v>47.6</v>
      </c>
    </row>
    <row r="18" spans="1:44" s="128" customFormat="1" ht="18.75" customHeight="1">
      <c r="A18" s="444"/>
      <c r="B18" s="173" t="s">
        <v>19</v>
      </c>
      <c r="C18" s="174">
        <f>SUM(C16:C17)</f>
        <v>51446</v>
      </c>
      <c r="D18" s="157">
        <f t="shared" ref="D18:AP18" si="8">SUM(D16:D17)</f>
        <v>100</v>
      </c>
      <c r="E18" s="174">
        <f t="shared" si="8"/>
        <v>48397.75</v>
      </c>
      <c r="F18" s="13">
        <f t="shared" si="8"/>
        <v>100</v>
      </c>
      <c r="G18" s="174">
        <f t="shared" si="8"/>
        <v>52429</v>
      </c>
      <c r="H18" s="13">
        <f t="shared" si="8"/>
        <v>100</v>
      </c>
      <c r="I18" s="174">
        <f t="shared" si="8"/>
        <v>52029</v>
      </c>
      <c r="J18" s="13">
        <f t="shared" si="8"/>
        <v>100</v>
      </c>
      <c r="K18" s="174">
        <f t="shared" si="8"/>
        <v>58618</v>
      </c>
      <c r="L18" s="13">
        <f t="shared" si="8"/>
        <v>100</v>
      </c>
      <c r="M18" s="174">
        <f t="shared" si="8"/>
        <v>52020</v>
      </c>
      <c r="N18" s="13">
        <f t="shared" si="8"/>
        <v>100</v>
      </c>
      <c r="O18" s="174">
        <f t="shared" si="8"/>
        <v>51053</v>
      </c>
      <c r="P18" s="13">
        <f t="shared" si="8"/>
        <v>100</v>
      </c>
      <c r="Q18" s="174">
        <f t="shared" si="8"/>
        <v>52180</v>
      </c>
      <c r="R18" s="13">
        <f t="shared" si="8"/>
        <v>100</v>
      </c>
      <c r="S18" s="174">
        <f t="shared" si="8"/>
        <v>53748.415999999997</v>
      </c>
      <c r="T18" s="13">
        <f t="shared" si="8"/>
        <v>100</v>
      </c>
      <c r="U18" s="174">
        <f t="shared" si="8"/>
        <v>47975.642999999996</v>
      </c>
      <c r="V18" s="13">
        <f t="shared" si="8"/>
        <v>100</v>
      </c>
      <c r="W18" s="174">
        <f t="shared" si="8"/>
        <v>47155.282999999996</v>
      </c>
      <c r="X18" s="13">
        <f t="shared" si="8"/>
        <v>100</v>
      </c>
      <c r="Y18" s="174">
        <f t="shared" si="8"/>
        <v>45023.651000000005</v>
      </c>
      <c r="Z18" s="13">
        <f t="shared" si="8"/>
        <v>100</v>
      </c>
      <c r="AA18" s="174">
        <f t="shared" si="8"/>
        <v>59250.641000000003</v>
      </c>
      <c r="AB18" s="13">
        <f t="shared" si="8"/>
        <v>100</v>
      </c>
      <c r="AC18" s="174">
        <f t="shared" si="8"/>
        <v>43318.955000000002</v>
      </c>
      <c r="AD18" s="13">
        <f t="shared" si="8"/>
        <v>100</v>
      </c>
      <c r="AE18" s="174">
        <f t="shared" si="8"/>
        <v>43725.627</v>
      </c>
      <c r="AF18" s="13">
        <f t="shared" si="8"/>
        <v>100</v>
      </c>
      <c r="AG18" s="174">
        <f t="shared" si="8"/>
        <v>45214.699000000001</v>
      </c>
      <c r="AH18" s="13">
        <f t="shared" si="8"/>
        <v>100</v>
      </c>
      <c r="AI18" s="174">
        <f t="shared" si="8"/>
        <v>40704.176999999996</v>
      </c>
      <c r="AJ18" s="13">
        <f>SUM(AJ16:AJ17)</f>
        <v>100</v>
      </c>
      <c r="AK18" s="174">
        <f t="shared" si="8"/>
        <v>41133</v>
      </c>
      <c r="AL18" s="13">
        <f t="shared" si="8"/>
        <v>100</v>
      </c>
      <c r="AM18" s="174">
        <f t="shared" si="8"/>
        <v>39544</v>
      </c>
      <c r="AN18" s="13">
        <f t="shared" si="8"/>
        <v>100</v>
      </c>
      <c r="AO18" s="174">
        <f t="shared" si="8"/>
        <v>37875</v>
      </c>
      <c r="AP18" s="13">
        <f t="shared" si="8"/>
        <v>100</v>
      </c>
      <c r="AQ18" s="174">
        <f t="shared" ref="AQ18:AR18" si="9">SUM(AQ16:AQ17)</f>
        <v>32204</v>
      </c>
      <c r="AR18" s="13">
        <f t="shared" si="9"/>
        <v>100</v>
      </c>
    </row>
    <row r="19" spans="1:44" s="42" customFormat="1" ht="18.75" customHeight="1">
      <c r="A19" s="443" t="s">
        <v>17</v>
      </c>
      <c r="B19" s="167" t="s">
        <v>321</v>
      </c>
      <c r="C19" s="172">
        <v>9251</v>
      </c>
      <c r="D19" s="169">
        <f>C19/C$21*100</f>
        <v>56.439509486913551</v>
      </c>
      <c r="E19" s="153">
        <v>8226</v>
      </c>
      <c r="F19" s="169">
        <f>E19/E$21*100</f>
        <v>56.008715190304351</v>
      </c>
      <c r="G19" s="154">
        <v>6894</v>
      </c>
      <c r="H19" s="169">
        <f>G19/G$21*100</f>
        <v>54.853596435391474</v>
      </c>
      <c r="I19" s="154">
        <v>7123</v>
      </c>
      <c r="J19" s="169">
        <f>I19/I$21*100</f>
        <v>55.596315953793315</v>
      </c>
      <c r="K19" s="154">
        <v>3520</v>
      </c>
      <c r="L19" s="169">
        <f>K19/K$21*100</f>
        <v>27.793130675088829</v>
      </c>
      <c r="M19" s="154">
        <v>3455</v>
      </c>
      <c r="N19" s="169">
        <f>M19/M$21*100</f>
        <v>27.241188993140426</v>
      </c>
      <c r="O19" s="154">
        <v>4599</v>
      </c>
      <c r="P19" s="169">
        <f>O19/O$21*100</f>
        <v>31.686647374948322</v>
      </c>
      <c r="Q19" s="154">
        <v>4969</v>
      </c>
      <c r="R19" s="169">
        <f>Q19/Q$21*100</f>
        <v>32.466514211042139</v>
      </c>
      <c r="S19" s="154">
        <v>5159.6989999999996</v>
      </c>
      <c r="T19" s="169">
        <f>S19/S$21*100</f>
        <v>32.475391689603747</v>
      </c>
      <c r="U19" s="154">
        <v>5063.0149999999994</v>
      </c>
      <c r="V19" s="169">
        <f>U19/U$21*100</f>
        <v>36.298091692450321</v>
      </c>
      <c r="W19" s="154">
        <v>5424.6440000000002</v>
      </c>
      <c r="X19" s="169">
        <f>W19/W$21*100</f>
        <v>25.047746215187239</v>
      </c>
      <c r="Y19" s="154">
        <v>5606.3769999999995</v>
      </c>
      <c r="Z19" s="169">
        <f>Y19/Y$21*100</f>
        <v>28.192544443392336</v>
      </c>
      <c r="AA19" s="155">
        <v>5893.683</v>
      </c>
      <c r="AB19" s="169">
        <f>AA19/AA$21*100</f>
        <v>30.052917191754148</v>
      </c>
      <c r="AC19" s="154">
        <v>5627.3459999999995</v>
      </c>
      <c r="AD19" s="169">
        <f>AC19/AC$21*100</f>
        <v>27.082942198101634</v>
      </c>
      <c r="AE19" s="154">
        <v>6421.8899999999994</v>
      </c>
      <c r="AF19" s="169">
        <f>AE19/AE$21*100</f>
        <v>26.167483154750716</v>
      </c>
      <c r="AG19" s="154">
        <v>5654.5010000000002</v>
      </c>
      <c r="AH19" s="169">
        <f>AG19/AG$21*100</f>
        <v>25.593292888288477</v>
      </c>
      <c r="AI19" s="154">
        <v>5056.0410000000002</v>
      </c>
      <c r="AJ19" s="169">
        <f>AI19/AI$21*100</f>
        <v>27.591796003980697</v>
      </c>
      <c r="AK19" s="154">
        <v>5283</v>
      </c>
      <c r="AL19" s="169">
        <f>AK19/AK$21*100</f>
        <v>25.718041086554379</v>
      </c>
      <c r="AM19" s="154">
        <v>7220</v>
      </c>
      <c r="AN19" s="169">
        <f>AM19/AM$21*100</f>
        <v>29.430947334094242</v>
      </c>
      <c r="AO19" s="154">
        <v>8426</v>
      </c>
      <c r="AP19" s="169">
        <v>38.4</v>
      </c>
      <c r="AQ19" s="154">
        <v>8057</v>
      </c>
      <c r="AR19" s="169">
        <v>37.799999999999997</v>
      </c>
    </row>
    <row r="20" spans="1:44" s="42" customFormat="1" ht="18.75" customHeight="1">
      <c r="A20" s="443"/>
      <c r="B20" s="152" t="s">
        <v>322</v>
      </c>
      <c r="C20" s="172">
        <v>7140</v>
      </c>
      <c r="D20" s="20">
        <f>C20/C$21*100</f>
        <v>43.560490513086449</v>
      </c>
      <c r="E20" s="153">
        <v>6461</v>
      </c>
      <c r="F20" s="20">
        <f>E20/E$21*100</f>
        <v>43.991284809695649</v>
      </c>
      <c r="G20" s="154">
        <v>5674</v>
      </c>
      <c r="H20" s="20">
        <f>G20/G$21*100</f>
        <v>45.146403564608526</v>
      </c>
      <c r="I20" s="154">
        <v>5689</v>
      </c>
      <c r="J20" s="20">
        <f>I20/I$21*100</f>
        <v>44.403684046206685</v>
      </c>
      <c r="K20" s="154">
        <v>9145</v>
      </c>
      <c r="L20" s="20">
        <f>K20/K$21*100</f>
        <v>72.206869324911167</v>
      </c>
      <c r="M20" s="154">
        <v>9228</v>
      </c>
      <c r="N20" s="20">
        <f>M20/M$21*100</f>
        <v>72.758811006859574</v>
      </c>
      <c r="O20" s="154">
        <v>9915</v>
      </c>
      <c r="P20" s="20">
        <f>O20/O$21*100</f>
        <v>68.313352625051664</v>
      </c>
      <c r="Q20" s="154">
        <v>10336</v>
      </c>
      <c r="R20" s="20">
        <f>Q20/Q$21*100</f>
        <v>67.533485788957861</v>
      </c>
      <c r="S20" s="154">
        <v>10728.328</v>
      </c>
      <c r="T20" s="20">
        <f>S20/S$21*100</f>
        <v>67.524608310396246</v>
      </c>
      <c r="U20" s="154">
        <v>8885.4179999999997</v>
      </c>
      <c r="V20" s="20">
        <f>U20/U$21*100</f>
        <v>63.701908307549672</v>
      </c>
      <c r="W20" s="154">
        <v>16232.57</v>
      </c>
      <c r="X20" s="20">
        <f>W20/W$21*100</f>
        <v>74.952253784812768</v>
      </c>
      <c r="Y20" s="154">
        <v>14279.649999999998</v>
      </c>
      <c r="Z20" s="20">
        <f>Y20/Y$21*100</f>
        <v>71.807455556607664</v>
      </c>
      <c r="AA20" s="155">
        <v>13717.334999999999</v>
      </c>
      <c r="AB20" s="20">
        <f>AA20/AA$21*100</f>
        <v>69.947082808245852</v>
      </c>
      <c r="AC20" s="154">
        <v>15150.847</v>
      </c>
      <c r="AD20" s="20">
        <f>AC20/AC$21*100</f>
        <v>72.917057801898366</v>
      </c>
      <c r="AE20" s="154">
        <v>18119.599000000002</v>
      </c>
      <c r="AF20" s="20">
        <f>AE20/AE$21*100</f>
        <v>73.832516845249287</v>
      </c>
      <c r="AG20" s="154">
        <v>16439.182000000001</v>
      </c>
      <c r="AH20" s="20">
        <f>AG20/AG$21*100</f>
        <v>74.406707111711526</v>
      </c>
      <c r="AI20" s="154">
        <v>13268.395</v>
      </c>
      <c r="AJ20" s="20">
        <f>AI20/AI$21*100</f>
        <v>72.40820399601931</v>
      </c>
      <c r="AK20" s="154">
        <v>15259</v>
      </c>
      <c r="AL20" s="20">
        <f>AK20/AK$21*100</f>
        <v>74.281958913445621</v>
      </c>
      <c r="AM20" s="154">
        <v>17312</v>
      </c>
      <c r="AN20" s="20">
        <f>AM20/AM$21*100</f>
        <v>70.569052665905758</v>
      </c>
      <c r="AO20" s="154">
        <v>13496</v>
      </c>
      <c r="AP20" s="20">
        <v>61.6</v>
      </c>
      <c r="AQ20" s="154">
        <v>13240</v>
      </c>
      <c r="AR20" s="20">
        <v>62.2</v>
      </c>
    </row>
    <row r="21" spans="1:44" s="128" customFormat="1" ht="18.75" customHeight="1">
      <c r="A21" s="444"/>
      <c r="B21" s="173" t="s">
        <v>19</v>
      </c>
      <c r="C21" s="174">
        <f>SUM(C19:C20)</f>
        <v>16391</v>
      </c>
      <c r="D21" s="175">
        <f t="shared" ref="D21:AP21" si="10">SUM(D19:D20)</f>
        <v>100</v>
      </c>
      <c r="E21" s="174">
        <f t="shared" si="10"/>
        <v>14687</v>
      </c>
      <c r="F21" s="13">
        <f t="shared" si="10"/>
        <v>100</v>
      </c>
      <c r="G21" s="174">
        <f t="shared" si="10"/>
        <v>12568</v>
      </c>
      <c r="H21" s="13">
        <f t="shared" si="10"/>
        <v>100</v>
      </c>
      <c r="I21" s="174">
        <f t="shared" si="10"/>
        <v>12812</v>
      </c>
      <c r="J21" s="13">
        <f t="shared" si="10"/>
        <v>100</v>
      </c>
      <c r="K21" s="174">
        <f t="shared" si="10"/>
        <v>12665</v>
      </c>
      <c r="L21" s="13">
        <f t="shared" si="10"/>
        <v>100</v>
      </c>
      <c r="M21" s="174">
        <f t="shared" si="10"/>
        <v>12683</v>
      </c>
      <c r="N21" s="13">
        <f t="shared" si="10"/>
        <v>100</v>
      </c>
      <c r="O21" s="174">
        <f t="shared" si="10"/>
        <v>14514</v>
      </c>
      <c r="P21" s="13">
        <f t="shared" si="10"/>
        <v>99.999999999999986</v>
      </c>
      <c r="Q21" s="174">
        <f t="shared" si="10"/>
        <v>15305</v>
      </c>
      <c r="R21" s="13">
        <f t="shared" si="10"/>
        <v>100</v>
      </c>
      <c r="S21" s="174">
        <f t="shared" si="10"/>
        <v>15888.026999999998</v>
      </c>
      <c r="T21" s="13">
        <f t="shared" si="10"/>
        <v>100</v>
      </c>
      <c r="U21" s="174">
        <f t="shared" si="10"/>
        <v>13948.432999999999</v>
      </c>
      <c r="V21" s="13">
        <f t="shared" si="10"/>
        <v>100</v>
      </c>
      <c r="W21" s="174">
        <f t="shared" si="10"/>
        <v>21657.214</v>
      </c>
      <c r="X21" s="13">
        <f t="shared" si="10"/>
        <v>100</v>
      </c>
      <c r="Y21" s="174">
        <f t="shared" si="10"/>
        <v>19886.026999999998</v>
      </c>
      <c r="Z21" s="13">
        <f t="shared" si="10"/>
        <v>100</v>
      </c>
      <c r="AA21" s="174">
        <f t="shared" si="10"/>
        <v>19611.018</v>
      </c>
      <c r="AB21" s="13">
        <f t="shared" si="10"/>
        <v>100</v>
      </c>
      <c r="AC21" s="174">
        <f t="shared" si="10"/>
        <v>20778.192999999999</v>
      </c>
      <c r="AD21" s="13">
        <f t="shared" si="10"/>
        <v>100</v>
      </c>
      <c r="AE21" s="174">
        <f t="shared" si="10"/>
        <v>24541.489000000001</v>
      </c>
      <c r="AF21" s="13">
        <f t="shared" si="10"/>
        <v>100</v>
      </c>
      <c r="AG21" s="174">
        <f t="shared" si="10"/>
        <v>22093.683000000001</v>
      </c>
      <c r="AH21" s="13">
        <f t="shared" si="10"/>
        <v>100</v>
      </c>
      <c r="AI21" s="174">
        <f t="shared" si="10"/>
        <v>18324.436000000002</v>
      </c>
      <c r="AJ21" s="13">
        <f t="shared" si="10"/>
        <v>100</v>
      </c>
      <c r="AK21" s="174">
        <f t="shared" si="10"/>
        <v>20542</v>
      </c>
      <c r="AL21" s="13">
        <f t="shared" si="10"/>
        <v>100</v>
      </c>
      <c r="AM21" s="174">
        <f t="shared" si="10"/>
        <v>24532</v>
      </c>
      <c r="AN21" s="13">
        <f t="shared" si="10"/>
        <v>100</v>
      </c>
      <c r="AO21" s="174">
        <f t="shared" si="10"/>
        <v>21922</v>
      </c>
      <c r="AP21" s="13">
        <f t="shared" si="10"/>
        <v>100</v>
      </c>
      <c r="AQ21" s="174">
        <f t="shared" ref="AQ21:AR21" si="11">SUM(AQ19:AQ20)</f>
        <v>21297</v>
      </c>
      <c r="AR21" s="13">
        <f t="shared" si="11"/>
        <v>100</v>
      </c>
    </row>
    <row r="22" spans="1:44" s="128" customFormat="1" ht="18.75" customHeight="1">
      <c r="A22" s="415" t="s">
        <v>49</v>
      </c>
      <c r="B22" s="416"/>
      <c r="C22" s="174">
        <f>C9+C12+C15+C18+C21</f>
        <v>419323</v>
      </c>
      <c r="D22" s="174"/>
      <c r="E22" s="174">
        <f t="shared" ref="E22:AE22" si="12">E9+E12+E15+E18+E21</f>
        <v>458587.3</v>
      </c>
      <c r="F22" s="174"/>
      <c r="G22" s="174">
        <f t="shared" si="12"/>
        <v>471034</v>
      </c>
      <c r="H22" s="174"/>
      <c r="I22" s="174">
        <f t="shared" si="12"/>
        <v>488233</v>
      </c>
      <c r="J22" s="174"/>
      <c r="K22" s="174">
        <f t="shared" si="12"/>
        <v>487005</v>
      </c>
      <c r="L22" s="174"/>
      <c r="M22" s="174">
        <f t="shared" si="12"/>
        <v>482889</v>
      </c>
      <c r="N22" s="174"/>
      <c r="O22" s="174">
        <f t="shared" si="12"/>
        <v>495709</v>
      </c>
      <c r="P22" s="174"/>
      <c r="Q22" s="174">
        <f t="shared" si="12"/>
        <v>579248</v>
      </c>
      <c r="R22" s="174"/>
      <c r="S22" s="174">
        <f t="shared" si="12"/>
        <v>603190.93299999996</v>
      </c>
      <c r="T22" s="174"/>
      <c r="U22" s="174">
        <f t="shared" si="12"/>
        <v>595081.59200000006</v>
      </c>
      <c r="V22" s="174"/>
      <c r="W22" s="174">
        <f>W9+W12+W15+W18+W21</f>
        <v>642996.25999999989</v>
      </c>
      <c r="X22" s="174"/>
      <c r="Y22" s="174">
        <f t="shared" si="12"/>
        <v>627884.08299999998</v>
      </c>
      <c r="Z22" s="174"/>
      <c r="AA22" s="174">
        <f t="shared" si="12"/>
        <v>699951.81200000003</v>
      </c>
      <c r="AB22" s="174"/>
      <c r="AC22" s="174">
        <f t="shared" si="12"/>
        <v>724930.75999999989</v>
      </c>
      <c r="AD22" s="174"/>
      <c r="AE22" s="174">
        <f t="shared" si="12"/>
        <v>800699.65999999992</v>
      </c>
      <c r="AF22" s="174"/>
      <c r="AG22" s="174">
        <f t="shared" ref="AG22" si="13">AG9+AG12+AG15+AG18+AG21</f>
        <v>893594.23600000003</v>
      </c>
      <c r="AH22" s="174"/>
      <c r="AI22" s="174">
        <f>AI9+AI12+AI15+AI18+AI21</f>
        <v>905120.16700000002</v>
      </c>
      <c r="AJ22" s="174"/>
      <c r="AK22" s="174">
        <f>AK9+AK12+AK15+AK18+AK21</f>
        <v>935613</v>
      </c>
      <c r="AL22" s="174"/>
      <c r="AM22" s="174">
        <f>AM9+AM12+AM15+AM18+AM21</f>
        <v>986042</v>
      </c>
      <c r="AN22" s="174"/>
      <c r="AO22" s="174">
        <f>AO9+AO12+AO15+AO18+AO21</f>
        <v>974011</v>
      </c>
      <c r="AP22" s="174"/>
      <c r="AQ22" s="174">
        <f>AQ9+AQ12+AQ15+AQ18+AQ21</f>
        <v>1066384</v>
      </c>
      <c r="AR22" s="174"/>
    </row>
    <row r="23" spans="1:44" s="42" customFormat="1" ht="18.75" customHeight="1">
      <c r="A23" s="247" t="s">
        <v>166</v>
      </c>
      <c r="B23" s="105"/>
      <c r="C23" s="378"/>
      <c r="D23" s="378"/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8"/>
      <c r="P23" s="118"/>
      <c r="Q23" s="378"/>
      <c r="R23" s="118"/>
      <c r="S23" s="378"/>
      <c r="T23" s="118"/>
      <c r="U23" s="118"/>
      <c r="V23" s="118"/>
      <c r="W23" s="118"/>
      <c r="X23" s="118"/>
      <c r="Y23" s="118"/>
      <c r="Z23" s="118"/>
      <c r="AA23" s="118"/>
      <c r="AB23" s="118"/>
      <c r="AC23" s="99"/>
      <c r="AD23" s="99"/>
      <c r="AE23" s="105"/>
      <c r="AI23" s="143"/>
    </row>
    <row r="24" spans="1:44" s="42" customFormat="1" ht="18.75" customHeight="1">
      <c r="A24" s="42" t="s">
        <v>288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</row>
    <row r="25" spans="1:44">
      <c r="A25" s="117" t="s">
        <v>319</v>
      </c>
      <c r="B25" s="117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17"/>
      <c r="AF25" s="117"/>
      <c r="AG25" s="117"/>
      <c r="AH25" s="117"/>
      <c r="AI25" s="117"/>
      <c r="AJ25" s="117"/>
    </row>
    <row r="26" spans="1:44">
      <c r="A26" s="117" t="s">
        <v>320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15"/>
      <c r="AF26" s="117"/>
      <c r="AG26" s="117"/>
      <c r="AH26" s="117"/>
      <c r="AI26" s="117"/>
      <c r="AJ26" s="117"/>
    </row>
    <row r="27" spans="1:44" ht="15">
      <c r="A27" s="117"/>
      <c r="B27" s="117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58"/>
      <c r="N27" s="158"/>
      <c r="O27" s="158"/>
      <c r="P27" s="131"/>
      <c r="Q27" s="158" t="s">
        <v>18</v>
      </c>
      <c r="R27" s="158"/>
      <c r="S27" s="158"/>
      <c r="T27" s="158"/>
      <c r="U27" s="158"/>
      <c r="V27" s="158"/>
      <c r="W27" s="158"/>
      <c r="X27" s="131"/>
      <c r="Y27" s="131"/>
      <c r="Z27" s="131"/>
      <c r="AA27" s="131"/>
      <c r="AB27" s="131"/>
      <c r="AC27" s="131"/>
      <c r="AD27" s="131"/>
      <c r="AE27" s="117"/>
      <c r="AF27" s="117"/>
      <c r="AG27" s="117"/>
      <c r="AH27" s="117"/>
      <c r="AI27" s="117"/>
      <c r="AJ27" s="117"/>
    </row>
    <row r="28" spans="1:44" ht="1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58"/>
      <c r="N28" s="158"/>
      <c r="O28" s="158"/>
      <c r="P28" s="131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17"/>
      <c r="AF28" s="117"/>
      <c r="AG28" s="117"/>
      <c r="AH28" s="117"/>
      <c r="AI28" s="117"/>
      <c r="AJ28" s="117"/>
    </row>
    <row r="29" spans="1:44" ht="15">
      <c r="A29" s="160"/>
      <c r="B29" s="160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17"/>
      <c r="AF29" s="117"/>
      <c r="AG29" s="117"/>
      <c r="AH29" s="117"/>
      <c r="AI29" s="117"/>
      <c r="AJ29" s="117"/>
    </row>
    <row r="30" spans="1:44" ht="15">
      <c r="A30" s="131"/>
      <c r="B30" s="131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60"/>
      <c r="AF30" s="117"/>
      <c r="AG30" s="117"/>
      <c r="AH30" s="117"/>
      <c r="AI30" s="117"/>
      <c r="AJ30" s="117"/>
    </row>
    <row r="31" spans="1:44">
      <c r="A31" s="117"/>
      <c r="B31" s="117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17"/>
    </row>
    <row r="32" spans="1:44">
      <c r="A32" s="117"/>
      <c r="B32" s="117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17"/>
    </row>
    <row r="33" spans="1:31">
      <c r="A33" s="117"/>
      <c r="B33" s="117"/>
      <c r="C33" s="131"/>
      <c r="D33" s="131"/>
      <c r="E33" s="116"/>
      <c r="F33" s="131"/>
      <c r="G33" s="161"/>
      <c r="H33" s="131"/>
      <c r="I33" s="131"/>
      <c r="J33" s="116"/>
      <c r="K33" s="161"/>
      <c r="L33" s="131"/>
      <c r="M33" s="131"/>
      <c r="N33" s="116"/>
      <c r="O33" s="161"/>
      <c r="P33" s="131"/>
      <c r="Q33" s="131"/>
      <c r="R33" s="116"/>
      <c r="S33" s="131"/>
      <c r="T33" s="116"/>
      <c r="U33" s="131"/>
      <c r="V33" s="116"/>
      <c r="W33" s="131"/>
      <c r="X33" s="116"/>
      <c r="Y33" s="131"/>
      <c r="Z33" s="116"/>
      <c r="AA33" s="131"/>
      <c r="AB33" s="116"/>
      <c r="AC33" s="131"/>
      <c r="AD33" s="116"/>
      <c r="AE33" s="117"/>
    </row>
    <row r="34" spans="1:31">
      <c r="A34" s="117"/>
      <c r="B34" s="117"/>
      <c r="C34" s="131"/>
      <c r="D34" s="131"/>
      <c r="E34" s="116"/>
      <c r="F34" s="131"/>
      <c r="G34" s="161"/>
      <c r="H34" s="131"/>
      <c r="I34" s="131"/>
      <c r="J34" s="116"/>
      <c r="K34" s="161"/>
      <c r="L34" s="131"/>
      <c r="M34" s="131"/>
      <c r="N34" s="116"/>
      <c r="O34" s="161"/>
      <c r="P34" s="131"/>
      <c r="Q34" s="131"/>
      <c r="R34" s="116"/>
      <c r="S34" s="131"/>
      <c r="T34" s="116"/>
      <c r="U34" s="131"/>
      <c r="V34" s="116"/>
      <c r="W34" s="131"/>
      <c r="X34" s="116"/>
      <c r="Y34" s="131"/>
      <c r="Z34" s="116"/>
      <c r="AA34" s="131"/>
      <c r="AB34" s="116"/>
      <c r="AC34" s="131"/>
      <c r="AD34" s="116"/>
      <c r="AE34" s="117"/>
    </row>
    <row r="35" spans="1:31">
      <c r="A35" s="117"/>
      <c r="B35" s="117"/>
      <c r="C35" s="131"/>
      <c r="D35" s="131"/>
      <c r="E35" s="116"/>
      <c r="F35" s="131"/>
      <c r="G35" s="161"/>
      <c r="H35" s="131"/>
      <c r="I35" s="131"/>
      <c r="J35" s="116"/>
      <c r="K35" s="161"/>
      <c r="L35" s="131"/>
      <c r="M35" s="131"/>
      <c r="N35" s="116"/>
      <c r="O35" s="161"/>
      <c r="P35" s="131"/>
      <c r="Q35" s="131"/>
      <c r="R35" s="116"/>
      <c r="S35" s="131"/>
      <c r="T35" s="116"/>
      <c r="U35" s="131"/>
      <c r="V35" s="116"/>
      <c r="W35" s="131"/>
      <c r="X35" s="116"/>
      <c r="Y35" s="131"/>
      <c r="Z35" s="116"/>
      <c r="AA35" s="131"/>
      <c r="AB35" s="116"/>
      <c r="AC35" s="131"/>
      <c r="AD35" s="116"/>
      <c r="AE35" s="117"/>
    </row>
    <row r="36" spans="1:31">
      <c r="A36" s="117"/>
      <c r="B36" s="117"/>
      <c r="C36" s="131"/>
      <c r="D36" s="131"/>
      <c r="E36" s="116"/>
      <c r="F36" s="131"/>
      <c r="G36" s="161"/>
      <c r="H36" s="131"/>
      <c r="I36" s="131"/>
      <c r="J36" s="116"/>
      <c r="K36" s="161"/>
      <c r="L36" s="131"/>
      <c r="M36" s="131"/>
      <c r="N36" s="116"/>
      <c r="O36" s="161"/>
      <c r="P36" s="131"/>
      <c r="Q36" s="131"/>
      <c r="R36" s="116"/>
      <c r="S36" s="131"/>
      <c r="T36" s="116"/>
      <c r="U36" s="131"/>
      <c r="V36" s="116"/>
      <c r="W36" s="131"/>
      <c r="X36" s="116"/>
      <c r="Y36" s="131"/>
      <c r="Z36" s="116"/>
      <c r="AA36" s="131"/>
      <c r="AB36" s="116"/>
      <c r="AC36" s="131"/>
      <c r="AD36" s="116"/>
      <c r="AE36" s="117"/>
    </row>
    <row r="37" spans="1:31">
      <c r="A37" s="117"/>
      <c r="B37" s="117"/>
      <c r="C37" s="131"/>
      <c r="D37" s="131"/>
      <c r="E37" s="116"/>
      <c r="F37" s="131"/>
      <c r="G37" s="161"/>
      <c r="H37" s="131"/>
      <c r="I37" s="131"/>
      <c r="J37" s="116"/>
      <c r="K37" s="161"/>
      <c r="L37" s="131"/>
      <c r="M37" s="131"/>
      <c r="N37" s="116"/>
      <c r="O37" s="161"/>
      <c r="P37" s="131"/>
      <c r="Q37" s="131"/>
      <c r="R37" s="116"/>
      <c r="S37" s="131"/>
      <c r="T37" s="116"/>
      <c r="U37" s="131"/>
      <c r="V37" s="116"/>
      <c r="W37" s="131"/>
      <c r="X37" s="116"/>
      <c r="Y37" s="131"/>
      <c r="Z37" s="116"/>
      <c r="AA37" s="131"/>
      <c r="AB37" s="116"/>
      <c r="AC37" s="131"/>
      <c r="AD37" s="116"/>
      <c r="AE37" s="117"/>
    </row>
    <row r="38" spans="1:31">
      <c r="A38" s="117"/>
      <c r="B38" s="117"/>
      <c r="C38" s="131"/>
      <c r="D38" s="131"/>
      <c r="E38" s="116"/>
      <c r="F38" s="131"/>
      <c r="G38" s="131"/>
      <c r="H38" s="131"/>
      <c r="I38" s="131"/>
      <c r="J38" s="116"/>
      <c r="K38" s="131"/>
      <c r="L38" s="131"/>
      <c r="M38" s="131"/>
      <c r="N38" s="116"/>
      <c r="O38" s="131"/>
      <c r="P38" s="131"/>
      <c r="Q38" s="131"/>
      <c r="R38" s="116"/>
      <c r="S38" s="131"/>
      <c r="T38" s="116"/>
      <c r="U38" s="131"/>
      <c r="V38" s="116"/>
      <c r="W38" s="131"/>
      <c r="X38" s="116"/>
      <c r="Y38" s="131"/>
      <c r="Z38" s="116"/>
      <c r="AA38" s="131"/>
      <c r="AB38" s="116"/>
      <c r="AC38" s="131"/>
      <c r="AD38" s="116"/>
      <c r="AE38" s="117"/>
    </row>
    <row r="39" spans="1:31">
      <c r="A39" s="117"/>
      <c r="B39" s="117"/>
      <c r="C39" s="131"/>
      <c r="D39" s="131"/>
      <c r="E39" s="116"/>
      <c r="F39" s="131"/>
      <c r="G39" s="131"/>
      <c r="H39" s="131"/>
      <c r="I39" s="131"/>
      <c r="J39" s="116"/>
      <c r="K39" s="131"/>
      <c r="L39" s="131"/>
      <c r="M39" s="131"/>
      <c r="N39" s="116"/>
      <c r="O39" s="131"/>
      <c r="P39" s="131"/>
      <c r="Q39" s="131"/>
      <c r="R39" s="116"/>
      <c r="S39" s="131"/>
      <c r="T39" s="116"/>
      <c r="U39" s="131"/>
      <c r="V39" s="116"/>
      <c r="W39" s="131"/>
      <c r="X39" s="116"/>
      <c r="Y39" s="131"/>
      <c r="Z39" s="116"/>
      <c r="AA39" s="131"/>
      <c r="AB39" s="116"/>
      <c r="AC39" s="131"/>
      <c r="AD39" s="116"/>
      <c r="AE39" s="117"/>
    </row>
    <row r="40" spans="1:31" ht="15">
      <c r="A40" s="131"/>
      <c r="B40" s="131"/>
      <c r="C40" s="158"/>
      <c r="D40" s="158"/>
      <c r="E40" s="159"/>
      <c r="F40" s="158"/>
      <c r="G40" s="163"/>
      <c r="H40" s="158"/>
      <c r="I40" s="158"/>
      <c r="J40" s="159"/>
      <c r="K40" s="162"/>
      <c r="L40" s="158"/>
      <c r="M40" s="158"/>
      <c r="N40" s="159"/>
      <c r="O40" s="162"/>
      <c r="P40" s="158"/>
      <c r="Q40" s="158"/>
      <c r="R40" s="159"/>
      <c r="S40" s="158"/>
      <c r="T40" s="159"/>
      <c r="U40" s="158"/>
      <c r="V40" s="159"/>
      <c r="W40" s="158"/>
      <c r="X40" s="159"/>
      <c r="Y40" s="158"/>
      <c r="Z40" s="159"/>
      <c r="AA40" s="158"/>
      <c r="AB40" s="159"/>
      <c r="AC40" s="158"/>
      <c r="AD40" s="159"/>
      <c r="AE40" s="160"/>
    </row>
    <row r="41" spans="1:31" ht="15">
      <c r="A41" s="160"/>
      <c r="B41" s="160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31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17"/>
    </row>
    <row r="42" spans="1:31">
      <c r="A42" s="117"/>
      <c r="B42" s="117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</sheetData>
  <mergeCells count="30">
    <mergeCell ref="AA5:AB5"/>
    <mergeCell ref="K5:L5"/>
    <mergeCell ref="M5:N5"/>
    <mergeCell ref="A5:B5"/>
    <mergeCell ref="C5:D5"/>
    <mergeCell ref="E5:F5"/>
    <mergeCell ref="G5:H5"/>
    <mergeCell ref="I5:J5"/>
    <mergeCell ref="O5:P5"/>
    <mergeCell ref="AO5:AP5"/>
    <mergeCell ref="AM5:AN5"/>
    <mergeCell ref="AG5:AH5"/>
    <mergeCell ref="AI5:AJ5"/>
    <mergeCell ref="AE5:AF5"/>
    <mergeCell ref="AQ5:AR5"/>
    <mergeCell ref="A3:AR3"/>
    <mergeCell ref="A2:AR2"/>
    <mergeCell ref="AC5:AD5"/>
    <mergeCell ref="A22:B22"/>
    <mergeCell ref="AK5:AL5"/>
    <mergeCell ref="A10:A12"/>
    <mergeCell ref="A13:A15"/>
    <mergeCell ref="A16:A18"/>
    <mergeCell ref="A19:A21"/>
    <mergeCell ref="A7:A9"/>
    <mergeCell ref="Q5:R5"/>
    <mergeCell ref="S5:T5"/>
    <mergeCell ref="U5:V5"/>
    <mergeCell ref="W5:X5"/>
    <mergeCell ref="Y5:Z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57" firstPageNumber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G106"/>
  <sheetViews>
    <sheetView view="pageBreakPreview" zoomScaleNormal="100" zoomScaleSheetLayoutView="100" workbookViewId="0">
      <selection activeCell="AL17" sqref="AL17"/>
    </sheetView>
  </sheetViews>
  <sheetFormatPr defaultColWidth="9.6640625" defaultRowHeight="14.25"/>
  <cols>
    <col min="1" max="1" width="12.6640625" style="99" customWidth="1"/>
    <col min="2" max="2" width="21.5" style="99" customWidth="1"/>
    <col min="3" max="4" width="13.6640625" style="99" customWidth="1"/>
    <col min="5" max="6" width="17.1640625" style="99" customWidth="1"/>
    <col min="7" max="7" width="14.5" style="99" customWidth="1"/>
    <col min="8" max="16384" width="9.6640625" style="42"/>
  </cols>
  <sheetData>
    <row r="2" spans="1:7" ht="18.75" customHeight="1">
      <c r="A2" s="412" t="s">
        <v>123</v>
      </c>
      <c r="B2" s="412"/>
      <c r="C2" s="412"/>
      <c r="D2" s="412"/>
      <c r="E2" s="412"/>
      <c r="F2" s="412"/>
      <c r="G2" s="412"/>
    </row>
    <row r="3" spans="1:7" ht="18.75" customHeight="1">
      <c r="A3" s="412" t="s">
        <v>97</v>
      </c>
      <c r="B3" s="412"/>
      <c r="C3" s="412"/>
      <c r="D3" s="412"/>
      <c r="E3" s="412"/>
      <c r="F3" s="412"/>
      <c r="G3" s="412"/>
    </row>
    <row r="4" spans="1:7" ht="18.75" customHeight="1">
      <c r="A4" s="380"/>
      <c r="B4" s="380"/>
      <c r="D4" s="380"/>
      <c r="E4" s="380"/>
      <c r="F4" s="380"/>
      <c r="G4" s="378"/>
    </row>
    <row r="5" spans="1:7" ht="18.75" customHeight="1">
      <c r="A5" s="445" t="s">
        <v>1</v>
      </c>
      <c r="B5" s="446" t="s">
        <v>98</v>
      </c>
      <c r="C5" s="447"/>
      <c r="D5" s="448"/>
      <c r="E5" s="446" t="s">
        <v>99</v>
      </c>
      <c r="F5" s="448"/>
      <c r="G5" s="445" t="s">
        <v>19</v>
      </c>
    </row>
    <row r="6" spans="1:7" ht="44.25" customHeight="1">
      <c r="A6" s="401"/>
      <c r="B6" s="385" t="s">
        <v>128</v>
      </c>
      <c r="C6" s="385" t="s">
        <v>129</v>
      </c>
      <c r="D6" s="385" t="s">
        <v>130</v>
      </c>
      <c r="E6" s="385" t="s">
        <v>129</v>
      </c>
      <c r="F6" s="385" t="s">
        <v>130</v>
      </c>
      <c r="G6" s="401"/>
    </row>
    <row r="7" spans="1:7" ht="18.75" hidden="1" customHeight="1">
      <c r="A7" s="176">
        <v>1990</v>
      </c>
      <c r="B7" s="127">
        <v>9075</v>
      </c>
      <c r="C7" s="127">
        <v>73788</v>
      </c>
      <c r="D7" s="177">
        <v>2132</v>
      </c>
      <c r="E7" s="127">
        <v>12850</v>
      </c>
      <c r="F7" s="127">
        <v>362</v>
      </c>
      <c r="G7" s="130">
        <f t="shared" ref="G7:G26" si="0">SUM(B7:F7)</f>
        <v>98207</v>
      </c>
    </row>
    <row r="8" spans="1:7" ht="18.75" hidden="1" customHeight="1">
      <c r="A8" s="176">
        <v>1991</v>
      </c>
      <c r="B8" s="127">
        <v>8669</v>
      </c>
      <c r="C8" s="127">
        <v>64690</v>
      </c>
      <c r="D8" s="177">
        <v>1578</v>
      </c>
      <c r="E8" s="127">
        <v>12257</v>
      </c>
      <c r="F8" s="178">
        <v>211</v>
      </c>
      <c r="G8" s="130">
        <f t="shared" si="0"/>
        <v>87405</v>
      </c>
    </row>
    <row r="9" spans="1:7" ht="18.75" hidden="1" customHeight="1">
      <c r="A9" s="176">
        <v>1992</v>
      </c>
      <c r="B9" s="127">
        <v>8194</v>
      </c>
      <c r="C9" s="127">
        <v>56491</v>
      </c>
      <c r="D9" s="177">
        <v>1369</v>
      </c>
      <c r="E9" s="127">
        <v>9779</v>
      </c>
      <c r="F9" s="178">
        <v>184</v>
      </c>
      <c r="G9" s="130">
        <f t="shared" si="0"/>
        <v>76017</v>
      </c>
    </row>
    <row r="10" spans="1:7" ht="18.75" hidden="1" customHeight="1">
      <c r="A10" s="176">
        <v>1993</v>
      </c>
      <c r="B10" s="127">
        <v>7951</v>
      </c>
      <c r="C10" s="127">
        <v>50499</v>
      </c>
      <c r="D10" s="177">
        <v>1076</v>
      </c>
      <c r="E10" s="127">
        <v>8444</v>
      </c>
      <c r="F10" s="178">
        <v>219</v>
      </c>
      <c r="G10" s="130">
        <f t="shared" si="0"/>
        <v>68189</v>
      </c>
    </row>
    <row r="11" spans="1:7" ht="18.75" hidden="1" customHeight="1">
      <c r="A11" s="176">
        <v>1994</v>
      </c>
      <c r="B11" s="127">
        <v>7220</v>
      </c>
      <c r="C11" s="127">
        <v>43157</v>
      </c>
      <c r="D11" s="179">
        <v>929</v>
      </c>
      <c r="E11" s="127">
        <v>7583</v>
      </c>
      <c r="F11" s="102">
        <v>58</v>
      </c>
      <c r="G11" s="130">
        <f t="shared" si="0"/>
        <v>58947</v>
      </c>
    </row>
    <row r="12" spans="1:7" ht="18.75" hidden="1" customHeight="1">
      <c r="A12" s="176">
        <v>1995</v>
      </c>
      <c r="B12" s="127">
        <v>3615</v>
      </c>
      <c r="C12" s="127">
        <v>42771</v>
      </c>
      <c r="D12" s="179">
        <v>654</v>
      </c>
      <c r="E12" s="127">
        <v>8302</v>
      </c>
      <c r="F12" s="102">
        <v>201</v>
      </c>
      <c r="G12" s="130">
        <f t="shared" si="0"/>
        <v>55543</v>
      </c>
    </row>
    <row r="13" spans="1:7" ht="18.75" hidden="1" customHeight="1">
      <c r="A13" s="176">
        <v>1996</v>
      </c>
      <c r="B13" s="127">
        <v>6125</v>
      </c>
      <c r="C13" s="127">
        <v>35537</v>
      </c>
      <c r="D13" s="179">
        <v>666</v>
      </c>
      <c r="E13" s="127">
        <v>7479</v>
      </c>
      <c r="F13" s="102">
        <v>44</v>
      </c>
      <c r="G13" s="130">
        <f t="shared" si="0"/>
        <v>49851</v>
      </c>
    </row>
    <row r="14" spans="1:7" ht="18.75" hidden="1" customHeight="1">
      <c r="A14" s="176">
        <v>1997</v>
      </c>
      <c r="B14" s="127">
        <v>5654</v>
      </c>
      <c r="C14" s="127">
        <v>30893</v>
      </c>
      <c r="D14" s="179">
        <v>613</v>
      </c>
      <c r="E14" s="127">
        <v>6389</v>
      </c>
      <c r="F14" s="102">
        <v>25</v>
      </c>
      <c r="G14" s="130">
        <f t="shared" si="0"/>
        <v>43574</v>
      </c>
    </row>
    <row r="15" spans="1:7" ht="18.75" hidden="1" customHeight="1">
      <c r="A15" s="176">
        <v>1998</v>
      </c>
      <c r="B15" s="127">
        <v>2572</v>
      </c>
      <c r="C15" s="127">
        <v>30838</v>
      </c>
      <c r="D15" s="179">
        <v>509</v>
      </c>
      <c r="E15" s="127">
        <v>6684</v>
      </c>
      <c r="F15" s="102">
        <v>55</v>
      </c>
      <c r="G15" s="130">
        <f t="shared" si="0"/>
        <v>40658</v>
      </c>
    </row>
    <row r="16" spans="1:7" ht="18.75" hidden="1" customHeight="1">
      <c r="A16" s="176">
        <v>1999</v>
      </c>
      <c r="B16" s="127">
        <v>3884</v>
      </c>
      <c r="C16" s="127">
        <v>25330</v>
      </c>
      <c r="D16" s="179">
        <v>353</v>
      </c>
      <c r="E16" s="127">
        <v>5723</v>
      </c>
      <c r="F16" s="102" t="s">
        <v>36</v>
      </c>
      <c r="G16" s="130">
        <f t="shared" si="0"/>
        <v>35290</v>
      </c>
    </row>
    <row r="17" spans="1:7" ht="18.75" hidden="1" customHeight="1">
      <c r="A17" s="135">
        <v>2000</v>
      </c>
      <c r="B17" s="180">
        <v>1306</v>
      </c>
      <c r="C17" s="180">
        <v>18942</v>
      </c>
      <c r="D17" s="177">
        <v>253</v>
      </c>
      <c r="E17" s="180">
        <v>5251</v>
      </c>
      <c r="F17" s="181">
        <v>46</v>
      </c>
      <c r="G17" s="130">
        <f t="shared" si="0"/>
        <v>25798</v>
      </c>
    </row>
    <row r="18" spans="1:7" ht="18.75" hidden="1" customHeight="1">
      <c r="A18" s="135">
        <v>2001</v>
      </c>
      <c r="B18" s="180">
        <v>2181</v>
      </c>
      <c r="C18" s="180">
        <v>13384</v>
      </c>
      <c r="D18" s="177">
        <v>225</v>
      </c>
      <c r="E18" s="180">
        <v>3107</v>
      </c>
      <c r="F18" s="181" t="s">
        <v>36</v>
      </c>
      <c r="G18" s="130">
        <f t="shared" si="0"/>
        <v>18897</v>
      </c>
    </row>
    <row r="19" spans="1:7" ht="18.75" hidden="1" customHeight="1">
      <c r="A19" s="135">
        <v>2002</v>
      </c>
      <c r="B19" s="180">
        <v>1041</v>
      </c>
      <c r="C19" s="180">
        <v>11959</v>
      </c>
      <c r="D19" s="177">
        <v>112</v>
      </c>
      <c r="E19" s="180">
        <v>3003</v>
      </c>
      <c r="F19" s="177">
        <v>12</v>
      </c>
      <c r="G19" s="130">
        <f t="shared" si="0"/>
        <v>16127</v>
      </c>
    </row>
    <row r="20" spans="1:7" ht="18.75" hidden="1" customHeight="1">
      <c r="A20" s="135">
        <v>2003</v>
      </c>
      <c r="B20" s="180">
        <v>1550</v>
      </c>
      <c r="C20" s="180">
        <v>10295</v>
      </c>
      <c r="D20" s="177">
        <v>145</v>
      </c>
      <c r="E20" s="180">
        <v>2578</v>
      </c>
      <c r="F20" s="182" t="s">
        <v>47</v>
      </c>
      <c r="G20" s="130">
        <f t="shared" si="0"/>
        <v>14568</v>
      </c>
    </row>
    <row r="21" spans="1:7" ht="18.75" hidden="1" customHeight="1">
      <c r="A21" s="135">
        <v>2004</v>
      </c>
      <c r="B21" s="180">
        <v>833</v>
      </c>
      <c r="C21" s="180">
        <v>9761</v>
      </c>
      <c r="D21" s="177">
        <v>89</v>
      </c>
      <c r="E21" s="180">
        <v>2665</v>
      </c>
      <c r="F21" s="181">
        <v>30</v>
      </c>
      <c r="G21" s="130">
        <f t="shared" si="0"/>
        <v>13378</v>
      </c>
    </row>
    <row r="22" spans="1:7" ht="18.75" hidden="1" customHeight="1">
      <c r="A22" s="135">
        <v>2005</v>
      </c>
      <c r="B22" s="180">
        <v>1084</v>
      </c>
      <c r="C22" s="180">
        <v>8265</v>
      </c>
      <c r="D22" s="177">
        <v>122</v>
      </c>
      <c r="E22" s="180">
        <v>2306</v>
      </c>
      <c r="F22" s="181">
        <v>4</v>
      </c>
      <c r="G22" s="130">
        <f t="shared" si="0"/>
        <v>11781</v>
      </c>
    </row>
    <row r="23" spans="1:7" ht="18.75" hidden="1" customHeight="1">
      <c r="A23" s="135">
        <v>2006</v>
      </c>
      <c r="B23" s="180">
        <v>1090</v>
      </c>
      <c r="C23" s="180">
        <v>7908</v>
      </c>
      <c r="D23" s="177">
        <v>104</v>
      </c>
      <c r="E23" s="180">
        <v>2772</v>
      </c>
      <c r="F23" s="181">
        <v>3</v>
      </c>
      <c r="G23" s="130">
        <f t="shared" si="0"/>
        <v>11877</v>
      </c>
    </row>
    <row r="24" spans="1:7" ht="18.75" hidden="1" customHeight="1">
      <c r="A24" s="135">
        <v>2007</v>
      </c>
      <c r="B24" s="180">
        <v>1084</v>
      </c>
      <c r="C24" s="180">
        <v>7780</v>
      </c>
      <c r="D24" s="177">
        <v>85</v>
      </c>
      <c r="E24" s="180">
        <v>2545</v>
      </c>
      <c r="F24" s="181">
        <v>3</v>
      </c>
      <c r="G24" s="130">
        <f t="shared" si="0"/>
        <v>11497</v>
      </c>
    </row>
    <row r="25" spans="1:7" ht="18.75" hidden="1" customHeight="1">
      <c r="A25" s="135">
        <v>2008</v>
      </c>
      <c r="B25" s="180">
        <v>1124</v>
      </c>
      <c r="C25" s="180">
        <v>7795</v>
      </c>
      <c r="D25" s="180">
        <v>52</v>
      </c>
      <c r="E25" s="180">
        <v>2098</v>
      </c>
      <c r="F25" s="180">
        <v>3</v>
      </c>
      <c r="G25" s="130">
        <f t="shared" si="0"/>
        <v>11072</v>
      </c>
    </row>
    <row r="26" spans="1:7" ht="18.75" hidden="1" customHeight="1">
      <c r="A26" s="183">
        <v>2009</v>
      </c>
      <c r="B26" s="180">
        <v>1151</v>
      </c>
      <c r="C26" s="180">
        <v>7048</v>
      </c>
      <c r="D26" s="180">
        <v>39</v>
      </c>
      <c r="E26" s="180">
        <v>2135</v>
      </c>
      <c r="F26" s="180" t="s">
        <v>47</v>
      </c>
      <c r="G26" s="130">
        <f t="shared" si="0"/>
        <v>10373</v>
      </c>
    </row>
    <row r="27" spans="1:7" ht="18.75" customHeight="1">
      <c r="A27" s="135">
        <v>2010</v>
      </c>
      <c r="B27" s="180">
        <v>1168</v>
      </c>
      <c r="C27" s="180">
        <v>6994</v>
      </c>
      <c r="D27" s="180">
        <v>48</v>
      </c>
      <c r="E27" s="180">
        <v>2597</v>
      </c>
      <c r="F27" s="180" t="s">
        <v>47</v>
      </c>
      <c r="G27" s="130">
        <v>10807</v>
      </c>
    </row>
    <row r="28" spans="1:7" ht="18.75" customHeight="1">
      <c r="A28" s="135">
        <v>2011</v>
      </c>
      <c r="B28" s="180">
        <v>1138</v>
      </c>
      <c r="C28" s="180">
        <v>7323</v>
      </c>
      <c r="D28" s="180">
        <v>45</v>
      </c>
      <c r="E28" s="180">
        <v>2379</v>
      </c>
      <c r="F28" s="184" t="s">
        <v>47</v>
      </c>
      <c r="G28" s="130">
        <v>10885</v>
      </c>
    </row>
    <row r="29" spans="1:7" s="128" customFormat="1" ht="18.75" customHeight="1">
      <c r="A29" s="102">
        <v>2012</v>
      </c>
      <c r="B29" s="102">
        <v>1273</v>
      </c>
      <c r="C29" s="102">
        <v>8444</v>
      </c>
      <c r="D29" s="102">
        <v>43</v>
      </c>
      <c r="E29" s="102">
        <v>2696</v>
      </c>
      <c r="F29" s="102" t="s">
        <v>47</v>
      </c>
      <c r="G29" s="130">
        <v>12456</v>
      </c>
    </row>
    <row r="30" spans="1:7" s="128" customFormat="1" ht="18.75" customHeight="1">
      <c r="A30" s="183">
        <v>2013</v>
      </c>
      <c r="B30" s="125">
        <v>1439</v>
      </c>
      <c r="C30" s="125">
        <v>8304</v>
      </c>
      <c r="D30" s="125">
        <v>45</v>
      </c>
      <c r="E30" s="125">
        <v>2258</v>
      </c>
      <c r="F30" s="125" t="s">
        <v>47</v>
      </c>
      <c r="G30" s="130">
        <v>12046</v>
      </c>
    </row>
    <row r="31" spans="1:7" s="128" customFormat="1" ht="18.75" customHeight="1">
      <c r="A31" s="102">
        <v>2014</v>
      </c>
      <c r="B31" s="126">
        <v>1492</v>
      </c>
      <c r="C31" s="126">
        <v>8593</v>
      </c>
      <c r="D31" s="126">
        <v>44</v>
      </c>
      <c r="E31" s="126">
        <v>2231</v>
      </c>
      <c r="F31" s="126" t="s">
        <v>47</v>
      </c>
      <c r="G31" s="130">
        <v>12360</v>
      </c>
    </row>
    <row r="32" spans="1:7" s="128" customFormat="1" ht="18.75" customHeight="1">
      <c r="A32" s="183">
        <v>2015</v>
      </c>
      <c r="B32" s="126">
        <v>1521</v>
      </c>
      <c r="C32" s="126">
        <v>7512</v>
      </c>
      <c r="D32" s="126">
        <v>42</v>
      </c>
      <c r="E32" s="126">
        <v>2561</v>
      </c>
      <c r="F32" s="126" t="s">
        <v>47</v>
      </c>
      <c r="G32" s="130">
        <v>11636</v>
      </c>
    </row>
    <row r="33" spans="1:7" s="128" customFormat="1" ht="18.75" customHeight="1">
      <c r="A33" s="102">
        <v>2016</v>
      </c>
      <c r="B33" s="126">
        <v>1485</v>
      </c>
      <c r="C33" s="126">
        <v>6751</v>
      </c>
      <c r="D33" s="126">
        <v>53</v>
      </c>
      <c r="E33" s="126">
        <v>1975</v>
      </c>
      <c r="F33" s="126" t="s">
        <v>47</v>
      </c>
      <c r="G33" s="130">
        <v>10264</v>
      </c>
    </row>
    <row r="34" spans="1:7" s="128" customFormat="1" ht="18.75" customHeight="1">
      <c r="A34" s="102">
        <v>2017</v>
      </c>
      <c r="B34" s="126">
        <v>1491</v>
      </c>
      <c r="C34" s="126">
        <v>6851</v>
      </c>
      <c r="D34" s="126">
        <v>45</v>
      </c>
      <c r="E34" s="126">
        <v>1908</v>
      </c>
      <c r="F34" s="126" t="s">
        <v>47</v>
      </c>
      <c r="G34" s="130">
        <v>10295</v>
      </c>
    </row>
    <row r="35" spans="1:7" s="128" customFormat="1" ht="18.75" customHeight="1">
      <c r="A35" s="102">
        <v>2018</v>
      </c>
      <c r="B35" s="126">
        <v>1904</v>
      </c>
      <c r="C35" s="126">
        <v>7506</v>
      </c>
      <c r="D35" s="126">
        <v>30</v>
      </c>
      <c r="E35" s="126">
        <v>2041</v>
      </c>
      <c r="F35" s="126" t="s">
        <v>47</v>
      </c>
      <c r="G35" s="130">
        <v>11481</v>
      </c>
    </row>
    <row r="36" spans="1:7" s="128" customFormat="1" ht="18.75" customHeight="1">
      <c r="A36" s="102">
        <v>2019</v>
      </c>
      <c r="B36" s="126">
        <v>1904</v>
      </c>
      <c r="C36" s="126">
        <v>6967</v>
      </c>
      <c r="D36" s="126">
        <v>64</v>
      </c>
      <c r="E36" s="126">
        <v>2124</v>
      </c>
      <c r="F36" s="126" t="s">
        <v>47</v>
      </c>
      <c r="G36" s="130">
        <v>11059</v>
      </c>
    </row>
    <row r="37" spans="1:7" s="128" customFormat="1" ht="18.75" customHeight="1">
      <c r="A37" s="103">
        <v>2020</v>
      </c>
      <c r="B37" s="253">
        <v>1723</v>
      </c>
      <c r="C37" s="253">
        <v>5954</v>
      </c>
      <c r="D37" s="253">
        <v>48</v>
      </c>
      <c r="E37" s="253">
        <v>2003</v>
      </c>
      <c r="F37" s="253" t="s">
        <v>47</v>
      </c>
      <c r="G37" s="268">
        <v>9728</v>
      </c>
    </row>
    <row r="38" spans="1:7" ht="18.75" customHeight="1">
      <c r="A38" s="186" t="s">
        <v>294</v>
      </c>
      <c r="B38" s="104"/>
      <c r="C38" s="104"/>
      <c r="D38" s="104"/>
      <c r="E38" s="104"/>
      <c r="G38" s="42"/>
    </row>
    <row r="39" spans="1:7" ht="18.75" customHeight="1">
      <c r="A39" s="42" t="s">
        <v>55</v>
      </c>
    </row>
    <row r="40" spans="1:7" ht="18.75" customHeight="1">
      <c r="A40" s="1" t="s">
        <v>332</v>
      </c>
      <c r="B40" s="129"/>
      <c r="C40" s="129"/>
      <c r="D40" s="129"/>
      <c r="E40" s="129"/>
      <c r="F40" s="129"/>
      <c r="G40" s="129"/>
    </row>
    <row r="41" spans="1:7">
      <c r="B41" s="129"/>
      <c r="C41" s="129"/>
      <c r="D41" s="129"/>
      <c r="E41" s="129"/>
      <c r="F41" s="129"/>
      <c r="G41" s="129"/>
    </row>
    <row r="42" spans="1:7">
      <c r="B42" s="129"/>
      <c r="C42" s="129"/>
      <c r="D42" s="129"/>
      <c r="E42" s="129"/>
      <c r="F42" s="129"/>
      <c r="G42" s="129"/>
    </row>
    <row r="43" spans="1:7">
      <c r="B43" s="129"/>
      <c r="C43" s="129"/>
      <c r="D43" s="129"/>
      <c r="E43" s="129"/>
      <c r="F43" s="129"/>
      <c r="G43" s="129"/>
    </row>
    <row r="44" spans="1:7">
      <c r="B44" s="129"/>
      <c r="C44" s="129"/>
      <c r="D44" s="129"/>
      <c r="E44" s="129"/>
      <c r="F44" s="129"/>
      <c r="G44" s="129"/>
    </row>
    <row r="45" spans="1:7">
      <c r="B45" s="129"/>
      <c r="C45" s="129"/>
      <c r="D45" s="129"/>
      <c r="E45" s="129"/>
      <c r="F45" s="129"/>
      <c r="G45" s="129"/>
    </row>
    <row r="46" spans="1:7">
      <c r="B46" s="129"/>
      <c r="C46" s="129"/>
      <c r="D46" s="129"/>
      <c r="E46" s="129"/>
      <c r="F46" s="129"/>
      <c r="G46" s="129"/>
    </row>
    <row r="47" spans="1:7">
      <c r="B47" s="129"/>
      <c r="C47" s="129"/>
      <c r="D47" s="129"/>
      <c r="E47" s="129"/>
      <c r="F47" s="129"/>
      <c r="G47" s="129"/>
    </row>
    <row r="48" spans="1:7">
      <c r="B48" s="129"/>
      <c r="C48" s="129"/>
      <c r="D48" s="129"/>
      <c r="E48" s="129"/>
      <c r="F48" s="129"/>
      <c r="G48" s="129"/>
    </row>
    <row r="49" spans="2:7">
      <c r="B49" s="129"/>
      <c r="C49" s="129"/>
      <c r="D49" s="129"/>
      <c r="E49" s="129"/>
      <c r="F49" s="129"/>
      <c r="G49" s="129"/>
    </row>
    <row r="50" spans="2:7">
      <c r="B50" s="129"/>
      <c r="C50" s="129"/>
      <c r="D50" s="129"/>
      <c r="E50" s="129"/>
      <c r="F50" s="129"/>
      <c r="G50" s="129"/>
    </row>
    <row r="51" spans="2:7">
      <c r="B51" s="129"/>
      <c r="C51" s="129"/>
      <c r="D51" s="129"/>
      <c r="E51" s="129"/>
      <c r="F51" s="129"/>
      <c r="G51" s="129"/>
    </row>
    <row r="52" spans="2:7">
      <c r="B52" s="129"/>
      <c r="C52" s="129"/>
      <c r="D52" s="129"/>
      <c r="E52" s="129"/>
      <c r="F52" s="129"/>
      <c r="G52" s="129"/>
    </row>
    <row r="53" spans="2:7">
      <c r="B53" s="129"/>
      <c r="C53" s="129"/>
      <c r="D53" s="129"/>
      <c r="E53" s="129"/>
      <c r="F53" s="129"/>
      <c r="G53" s="129"/>
    </row>
    <row r="54" spans="2:7">
      <c r="B54" s="129"/>
      <c r="C54" s="129"/>
      <c r="D54" s="129"/>
      <c r="E54" s="129"/>
      <c r="F54" s="129"/>
      <c r="G54" s="129"/>
    </row>
    <row r="55" spans="2:7">
      <c r="B55" s="129"/>
      <c r="C55" s="185"/>
      <c r="D55" s="129"/>
      <c r="E55" s="129"/>
      <c r="F55" s="129"/>
      <c r="G55" s="129"/>
    </row>
    <row r="56" spans="2:7">
      <c r="B56" s="129"/>
      <c r="C56" s="129"/>
      <c r="D56" s="129"/>
      <c r="E56" s="129"/>
      <c r="F56" s="129"/>
      <c r="G56" s="129"/>
    </row>
    <row r="57" spans="2:7">
      <c r="B57" s="129"/>
      <c r="C57" s="129"/>
      <c r="D57" s="129"/>
      <c r="E57" s="129"/>
      <c r="F57" s="129"/>
      <c r="G57" s="129"/>
    </row>
    <row r="58" spans="2:7">
      <c r="B58" s="129"/>
      <c r="C58" s="129"/>
      <c r="D58" s="129"/>
      <c r="E58" s="129"/>
      <c r="F58" s="129"/>
      <c r="G58" s="129"/>
    </row>
    <row r="59" spans="2:7">
      <c r="B59" s="129"/>
      <c r="C59" s="129"/>
      <c r="D59" s="129"/>
      <c r="E59" s="129"/>
      <c r="F59" s="129"/>
      <c r="G59" s="129"/>
    </row>
    <row r="60" spans="2:7">
      <c r="B60" s="129"/>
      <c r="C60" s="129"/>
      <c r="D60" s="129"/>
      <c r="E60" s="129"/>
      <c r="F60" s="129"/>
      <c r="G60" s="129"/>
    </row>
    <row r="61" spans="2:7">
      <c r="B61" s="129"/>
      <c r="C61" s="129"/>
      <c r="D61" s="129"/>
      <c r="E61" s="129"/>
      <c r="F61" s="129"/>
      <c r="G61" s="129"/>
    </row>
    <row r="62" spans="2:7">
      <c r="B62" s="129"/>
      <c r="C62" s="129"/>
      <c r="D62" s="129"/>
      <c r="E62" s="129"/>
      <c r="F62" s="129"/>
      <c r="G62" s="129"/>
    </row>
    <row r="63" spans="2:7">
      <c r="B63" s="129"/>
      <c r="C63" s="129"/>
      <c r="D63" s="129"/>
      <c r="E63" s="129"/>
      <c r="F63" s="129"/>
      <c r="G63" s="129"/>
    </row>
    <row r="64" spans="2:7">
      <c r="B64" s="129"/>
      <c r="C64" s="129"/>
      <c r="D64" s="129"/>
      <c r="E64" s="129"/>
      <c r="F64" s="129"/>
      <c r="G64" s="129"/>
    </row>
    <row r="65" spans="2:7">
      <c r="B65" s="129"/>
      <c r="C65" s="129"/>
      <c r="D65" s="129"/>
      <c r="E65" s="129"/>
      <c r="F65" s="129"/>
      <c r="G65" s="129"/>
    </row>
    <row r="66" spans="2:7">
      <c r="B66" s="129"/>
      <c r="C66" s="129"/>
      <c r="D66" s="129"/>
      <c r="E66" s="129"/>
      <c r="F66" s="129"/>
      <c r="G66" s="129"/>
    </row>
    <row r="67" spans="2:7">
      <c r="B67" s="129"/>
      <c r="C67" s="129"/>
      <c r="D67" s="129"/>
      <c r="E67" s="129"/>
      <c r="F67" s="129"/>
      <c r="G67" s="129"/>
    </row>
    <row r="68" spans="2:7">
      <c r="B68" s="129"/>
      <c r="C68" s="129"/>
      <c r="D68" s="129"/>
      <c r="E68" s="129"/>
      <c r="F68" s="129"/>
      <c r="G68" s="129"/>
    </row>
    <row r="69" spans="2:7">
      <c r="B69" s="129"/>
      <c r="C69" s="129"/>
      <c r="D69" s="129"/>
      <c r="E69" s="129"/>
      <c r="F69" s="129"/>
      <c r="G69" s="129"/>
    </row>
    <row r="70" spans="2:7">
      <c r="B70" s="129"/>
      <c r="C70" s="129"/>
      <c r="D70" s="129"/>
      <c r="E70" s="129"/>
      <c r="F70" s="129"/>
      <c r="G70" s="129"/>
    </row>
    <row r="71" spans="2:7">
      <c r="B71" s="129"/>
      <c r="C71" s="129"/>
      <c r="D71" s="129"/>
      <c r="E71" s="129"/>
      <c r="F71" s="129"/>
      <c r="G71" s="129"/>
    </row>
    <row r="72" spans="2:7">
      <c r="B72" s="129"/>
      <c r="C72" s="129"/>
      <c r="D72" s="129"/>
      <c r="E72" s="129"/>
      <c r="F72" s="129"/>
      <c r="G72" s="129"/>
    </row>
    <row r="73" spans="2:7">
      <c r="B73" s="129"/>
      <c r="C73" s="129"/>
      <c r="D73" s="129"/>
      <c r="E73" s="129"/>
      <c r="F73" s="129"/>
      <c r="G73" s="129"/>
    </row>
    <row r="74" spans="2:7">
      <c r="B74" s="129"/>
      <c r="C74" s="129"/>
      <c r="D74" s="129"/>
      <c r="E74" s="129"/>
      <c r="F74" s="129"/>
      <c r="G74" s="129"/>
    </row>
    <row r="75" spans="2:7">
      <c r="B75" s="129"/>
      <c r="C75" s="129"/>
      <c r="D75" s="129"/>
      <c r="E75" s="129"/>
      <c r="F75" s="129"/>
      <c r="G75" s="129"/>
    </row>
    <row r="76" spans="2:7">
      <c r="B76" s="129"/>
      <c r="C76" s="129"/>
      <c r="D76" s="129"/>
      <c r="E76" s="129"/>
      <c r="F76" s="129"/>
      <c r="G76" s="129"/>
    </row>
    <row r="77" spans="2:7">
      <c r="B77" s="129"/>
      <c r="C77" s="129"/>
      <c r="D77" s="129"/>
      <c r="E77" s="129"/>
      <c r="F77" s="129"/>
      <c r="G77" s="129"/>
    </row>
    <row r="78" spans="2:7">
      <c r="B78" s="129"/>
      <c r="C78" s="129"/>
      <c r="D78" s="129"/>
      <c r="E78" s="129"/>
      <c r="F78" s="129"/>
      <c r="G78" s="129"/>
    </row>
    <row r="79" spans="2:7">
      <c r="B79" s="129"/>
      <c r="C79" s="129"/>
      <c r="D79" s="129"/>
      <c r="E79" s="129"/>
      <c r="F79" s="129"/>
      <c r="G79" s="129"/>
    </row>
    <row r="80" spans="2:7">
      <c r="B80" s="129"/>
      <c r="C80" s="129"/>
      <c r="D80" s="129"/>
      <c r="E80" s="129"/>
      <c r="F80" s="129"/>
      <c r="G80" s="129"/>
    </row>
    <row r="81" spans="2:7">
      <c r="B81" s="129"/>
      <c r="C81" s="129"/>
      <c r="D81" s="129"/>
      <c r="E81" s="129"/>
      <c r="F81" s="129"/>
      <c r="G81" s="129"/>
    </row>
    <row r="82" spans="2:7">
      <c r="B82" s="129"/>
      <c r="C82" s="129"/>
      <c r="D82" s="129"/>
      <c r="E82" s="129"/>
      <c r="F82" s="129"/>
      <c r="G82" s="129"/>
    </row>
    <row r="83" spans="2:7">
      <c r="B83" s="129"/>
      <c r="C83" s="129"/>
      <c r="D83" s="129"/>
      <c r="E83" s="129"/>
      <c r="F83" s="129"/>
      <c r="G83" s="129"/>
    </row>
    <row r="84" spans="2:7">
      <c r="B84" s="129"/>
      <c r="C84" s="129"/>
      <c r="D84" s="129"/>
      <c r="E84" s="129"/>
      <c r="F84" s="129"/>
      <c r="G84" s="129"/>
    </row>
    <row r="85" spans="2:7">
      <c r="B85" s="129"/>
      <c r="C85" s="129"/>
      <c r="D85" s="129"/>
      <c r="E85" s="129"/>
      <c r="F85" s="129"/>
      <c r="G85" s="129"/>
    </row>
    <row r="86" spans="2:7">
      <c r="B86" s="129"/>
      <c r="C86" s="129"/>
      <c r="D86" s="129"/>
      <c r="E86" s="129"/>
      <c r="F86" s="129"/>
      <c r="G86" s="129"/>
    </row>
    <row r="87" spans="2:7">
      <c r="F87" s="165"/>
    </row>
    <row r="88" spans="2:7">
      <c r="F88" s="165"/>
    </row>
    <row r="89" spans="2:7">
      <c r="F89" s="165"/>
    </row>
    <row r="90" spans="2:7">
      <c r="F90" s="165"/>
    </row>
    <row r="91" spans="2:7">
      <c r="F91" s="165"/>
    </row>
    <row r="92" spans="2:7">
      <c r="F92" s="165"/>
    </row>
    <row r="93" spans="2:7">
      <c r="F93" s="165"/>
    </row>
    <row r="94" spans="2:7">
      <c r="F94" s="165"/>
    </row>
    <row r="95" spans="2:7">
      <c r="F95" s="165"/>
    </row>
    <row r="96" spans="2:7">
      <c r="F96" s="165"/>
    </row>
    <row r="97" spans="6:6">
      <c r="F97" s="165"/>
    </row>
    <row r="98" spans="6:6">
      <c r="F98" s="165"/>
    </row>
    <row r="99" spans="6:6">
      <c r="F99" s="165"/>
    </row>
    <row r="100" spans="6:6">
      <c r="F100" s="165"/>
    </row>
    <row r="101" spans="6:6">
      <c r="F101" s="165"/>
    </row>
    <row r="102" spans="6:6">
      <c r="F102" s="165"/>
    </row>
    <row r="103" spans="6:6">
      <c r="F103" s="165"/>
    </row>
    <row r="104" spans="6:6">
      <c r="F104" s="165"/>
    </row>
    <row r="105" spans="6:6">
      <c r="F105" s="165"/>
    </row>
    <row r="106" spans="6:6">
      <c r="F106" s="165"/>
    </row>
  </sheetData>
  <mergeCells count="6">
    <mergeCell ref="A2:G2"/>
    <mergeCell ref="A3:G3"/>
    <mergeCell ref="A5:A6"/>
    <mergeCell ref="B5:D5"/>
    <mergeCell ref="E5:F5"/>
    <mergeCell ref="G5:G6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2"/>
  <sheetViews>
    <sheetView view="pageBreakPreview" zoomScaleNormal="100" zoomScaleSheetLayoutView="100" zoomScalePageLayoutView="125" workbookViewId="0">
      <selection activeCell="AL17" sqref="AL17"/>
    </sheetView>
  </sheetViews>
  <sheetFormatPr defaultColWidth="9.6640625" defaultRowHeight="14.25"/>
  <cols>
    <col min="1" max="1" width="12.6640625" style="118" customWidth="1"/>
    <col min="2" max="2" width="12.1640625" style="118" bestFit="1" customWidth="1"/>
    <col min="3" max="3" width="19.5" style="118" bestFit="1" customWidth="1"/>
    <col min="4" max="4" width="14.5" style="118" bestFit="1" customWidth="1"/>
    <col min="5" max="5" width="12.1640625" style="118" bestFit="1" customWidth="1"/>
    <col min="6" max="6" width="19.5" style="118" bestFit="1" customWidth="1"/>
    <col min="7" max="7" width="14.5" style="118" bestFit="1" customWidth="1"/>
    <col min="8" max="8" width="12.1640625" style="118" bestFit="1" customWidth="1"/>
    <col min="9" max="9" width="19.5" style="118" bestFit="1" customWidth="1"/>
    <col min="10" max="10" width="14.5" style="118" bestFit="1" customWidth="1"/>
    <col min="11" max="11" width="22.5" style="105" customWidth="1"/>
    <col min="12" max="16384" width="9.6640625" style="105"/>
  </cols>
  <sheetData>
    <row r="2" spans="1:11" ht="18.75" customHeight="1">
      <c r="A2" s="398" t="s">
        <v>113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</row>
    <row r="3" spans="1:11" ht="18.75" customHeight="1">
      <c r="A3" s="398" t="s">
        <v>102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</row>
    <row r="4" spans="1:11" ht="18.75" customHeight="1">
      <c r="A4" s="378"/>
      <c r="B4" s="378"/>
      <c r="C4" s="378"/>
    </row>
    <row r="5" spans="1:11" s="143" customFormat="1" ht="18.75" customHeight="1">
      <c r="A5" s="446" t="s">
        <v>1</v>
      </c>
      <c r="B5" s="451" t="s">
        <v>71</v>
      </c>
      <c r="C5" s="452"/>
      <c r="D5" s="452"/>
      <c r="E5" s="452"/>
      <c r="F5" s="452"/>
      <c r="G5" s="453"/>
      <c r="H5" s="447" t="s">
        <v>73</v>
      </c>
      <c r="I5" s="447"/>
      <c r="J5" s="447"/>
      <c r="K5" s="448"/>
    </row>
    <row r="6" spans="1:11" s="143" customFormat="1" ht="18.75" customHeight="1">
      <c r="A6" s="449"/>
      <c r="B6" s="454" t="s">
        <v>104</v>
      </c>
      <c r="C6" s="455"/>
      <c r="D6" s="456"/>
      <c r="E6" s="457" t="s">
        <v>106</v>
      </c>
      <c r="F6" s="458"/>
      <c r="G6" s="459"/>
      <c r="H6" s="455" t="s">
        <v>104</v>
      </c>
      <c r="I6" s="455"/>
      <c r="J6" s="455"/>
      <c r="K6" s="460" t="s">
        <v>106</v>
      </c>
    </row>
    <row r="7" spans="1:11" s="143" customFormat="1" ht="18.75" customHeight="1">
      <c r="A7" s="450"/>
      <c r="B7" s="187" t="s">
        <v>44</v>
      </c>
      <c r="C7" s="188" t="s">
        <v>45</v>
      </c>
      <c r="D7" s="189" t="s">
        <v>19</v>
      </c>
      <c r="E7" s="188" t="s">
        <v>44</v>
      </c>
      <c r="F7" s="189" t="s">
        <v>45</v>
      </c>
      <c r="G7" s="188" t="s">
        <v>19</v>
      </c>
      <c r="H7" s="189" t="s">
        <v>44</v>
      </c>
      <c r="I7" s="188" t="s">
        <v>45</v>
      </c>
      <c r="J7" s="189" t="s">
        <v>19</v>
      </c>
      <c r="K7" s="461"/>
    </row>
    <row r="8" spans="1:11" ht="18.75" hidden="1" customHeight="1">
      <c r="A8" s="166">
        <v>1990</v>
      </c>
      <c r="B8" s="264" t="s">
        <v>105</v>
      </c>
      <c r="C8" s="265" t="s">
        <v>105</v>
      </c>
      <c r="D8" s="264" t="s">
        <v>36</v>
      </c>
      <c r="E8" s="265">
        <v>310000</v>
      </c>
      <c r="F8" s="266">
        <v>952000</v>
      </c>
      <c r="G8" s="267">
        <v>1262000</v>
      </c>
      <c r="H8" s="266" t="s">
        <v>105</v>
      </c>
      <c r="I8" s="267" t="s">
        <v>105</v>
      </c>
      <c r="J8" s="266" t="s">
        <v>36</v>
      </c>
      <c r="K8" s="267">
        <v>1271000</v>
      </c>
    </row>
    <row r="9" spans="1:11" ht="18.75" hidden="1" customHeight="1">
      <c r="A9" s="102">
        <v>1991</v>
      </c>
      <c r="B9" s="264" t="s">
        <v>105</v>
      </c>
      <c r="C9" s="265" t="s">
        <v>105</v>
      </c>
      <c r="D9" s="264">
        <v>0</v>
      </c>
      <c r="E9" s="265">
        <v>330100</v>
      </c>
      <c r="F9" s="266">
        <v>953900</v>
      </c>
      <c r="G9" s="267">
        <v>1284000</v>
      </c>
      <c r="H9" s="266" t="s">
        <v>105</v>
      </c>
      <c r="I9" s="267" t="s">
        <v>105</v>
      </c>
      <c r="J9" s="266">
        <v>0</v>
      </c>
      <c r="K9" s="267">
        <v>1341200</v>
      </c>
    </row>
    <row r="10" spans="1:11" ht="18.75" hidden="1" customHeight="1">
      <c r="A10" s="102">
        <v>1992</v>
      </c>
      <c r="B10" s="264"/>
      <c r="C10" s="265"/>
      <c r="D10" s="264"/>
      <c r="E10" s="265"/>
      <c r="F10" s="266"/>
      <c r="G10" s="267"/>
      <c r="H10" s="266"/>
      <c r="I10" s="267"/>
      <c r="J10" s="266"/>
      <c r="K10" s="267"/>
    </row>
    <row r="11" spans="1:11" ht="18.75" hidden="1" customHeight="1">
      <c r="A11" s="102">
        <v>1993</v>
      </c>
      <c r="B11" s="264" t="s">
        <v>105</v>
      </c>
      <c r="C11" s="265" t="s">
        <v>105</v>
      </c>
      <c r="D11" s="264">
        <v>3155000</v>
      </c>
      <c r="E11" s="265">
        <v>335000</v>
      </c>
      <c r="F11" s="266">
        <v>966300</v>
      </c>
      <c r="G11" s="267">
        <v>1301300</v>
      </c>
      <c r="H11" s="266" t="s">
        <v>105</v>
      </c>
      <c r="I11" s="267" t="s">
        <v>105</v>
      </c>
      <c r="J11" s="266">
        <v>1844000</v>
      </c>
      <c r="K11" s="267">
        <v>1553400</v>
      </c>
    </row>
    <row r="12" spans="1:11" ht="18.75" hidden="1" customHeight="1">
      <c r="A12" s="102">
        <v>1994</v>
      </c>
      <c r="B12" s="264">
        <v>38000</v>
      </c>
      <c r="C12" s="265">
        <v>52000</v>
      </c>
      <c r="D12" s="264">
        <v>90000</v>
      </c>
      <c r="E12" s="265">
        <v>326400</v>
      </c>
      <c r="F12" s="266">
        <v>1034400</v>
      </c>
      <c r="G12" s="267">
        <v>1360800</v>
      </c>
      <c r="H12" s="266">
        <v>80000</v>
      </c>
      <c r="I12" s="267">
        <v>1859000</v>
      </c>
      <c r="J12" s="266">
        <v>1939000</v>
      </c>
      <c r="K12" s="267">
        <v>1717850</v>
      </c>
    </row>
    <row r="13" spans="1:11" ht="18.75" hidden="1" customHeight="1">
      <c r="A13" s="102">
        <v>1995</v>
      </c>
      <c r="B13" s="264">
        <v>503500</v>
      </c>
      <c r="C13" s="265">
        <v>2382400</v>
      </c>
      <c r="D13" s="264">
        <v>2885900</v>
      </c>
      <c r="E13" s="265">
        <v>349300</v>
      </c>
      <c r="F13" s="266">
        <v>1107500</v>
      </c>
      <c r="G13" s="267">
        <v>1456800</v>
      </c>
      <c r="H13" s="266">
        <v>82000</v>
      </c>
      <c r="I13" s="267">
        <v>1867000</v>
      </c>
      <c r="J13" s="266">
        <v>1949000</v>
      </c>
      <c r="K13" s="267">
        <v>1804800</v>
      </c>
    </row>
    <row r="14" spans="1:11" ht="18.75" hidden="1" customHeight="1">
      <c r="A14" s="102">
        <v>1996</v>
      </c>
      <c r="B14" s="264">
        <v>528000</v>
      </c>
      <c r="C14" s="265">
        <v>2714000</v>
      </c>
      <c r="D14" s="264">
        <v>3242000</v>
      </c>
      <c r="E14" s="267">
        <v>334600</v>
      </c>
      <c r="F14" s="266">
        <v>1208400</v>
      </c>
      <c r="G14" s="267">
        <v>1543000</v>
      </c>
      <c r="H14" s="266">
        <v>85000</v>
      </c>
      <c r="I14" s="267">
        <v>1873000</v>
      </c>
      <c r="J14" s="266">
        <v>1958000</v>
      </c>
      <c r="K14" s="267">
        <v>1970400</v>
      </c>
    </row>
    <row r="15" spans="1:11" ht="18.75" hidden="1" customHeight="1">
      <c r="A15" s="102">
        <v>1997</v>
      </c>
      <c r="B15" s="264">
        <v>558000</v>
      </c>
      <c r="C15" s="265">
        <v>2958000</v>
      </c>
      <c r="D15" s="264">
        <v>3516000</v>
      </c>
      <c r="E15" s="267">
        <v>309800</v>
      </c>
      <c r="F15" s="266">
        <v>1195000</v>
      </c>
      <c r="G15" s="267">
        <v>1504800</v>
      </c>
      <c r="H15" s="266">
        <v>85000</v>
      </c>
      <c r="I15" s="267">
        <v>1881000</v>
      </c>
      <c r="J15" s="266">
        <v>1966000</v>
      </c>
      <c r="K15" s="267">
        <v>2032700</v>
      </c>
    </row>
    <row r="16" spans="1:11" ht="18.75" hidden="1" customHeight="1">
      <c r="A16" s="102">
        <v>1998</v>
      </c>
      <c r="B16" s="264">
        <v>549000</v>
      </c>
      <c r="C16" s="265">
        <v>2775000</v>
      </c>
      <c r="D16" s="264">
        <v>3324000</v>
      </c>
      <c r="E16" s="267">
        <v>345700</v>
      </c>
      <c r="F16" s="266">
        <v>1404000</v>
      </c>
      <c r="G16" s="267">
        <v>1749700</v>
      </c>
      <c r="H16" s="266">
        <v>330900</v>
      </c>
      <c r="I16" s="267">
        <v>1383100</v>
      </c>
      <c r="J16" s="266">
        <v>1714000</v>
      </c>
      <c r="K16" s="267">
        <v>2215900</v>
      </c>
    </row>
    <row r="17" spans="1:11" ht="18.75" hidden="1" customHeight="1">
      <c r="A17" s="102">
        <v>1999</v>
      </c>
      <c r="B17" s="264" t="s">
        <v>36</v>
      </c>
      <c r="C17" s="265" t="s">
        <v>36</v>
      </c>
      <c r="D17" s="264" t="s">
        <v>36</v>
      </c>
      <c r="E17" s="267">
        <v>303700</v>
      </c>
      <c r="F17" s="266">
        <v>1295500</v>
      </c>
      <c r="G17" s="267">
        <v>1599200</v>
      </c>
      <c r="H17" s="266">
        <v>314700</v>
      </c>
      <c r="I17" s="267">
        <v>1372000</v>
      </c>
      <c r="J17" s="266">
        <v>1686700</v>
      </c>
      <c r="K17" s="267">
        <v>1957500</v>
      </c>
    </row>
    <row r="18" spans="1:11" ht="18.75" hidden="1" customHeight="1">
      <c r="A18" s="102">
        <v>2000</v>
      </c>
      <c r="B18" s="264" t="s">
        <v>36</v>
      </c>
      <c r="C18" s="265" t="s">
        <v>36</v>
      </c>
      <c r="D18" s="264">
        <v>3372000</v>
      </c>
      <c r="E18" s="267">
        <v>336200</v>
      </c>
      <c r="F18" s="266">
        <v>1164900</v>
      </c>
      <c r="G18" s="267">
        <v>1501100</v>
      </c>
      <c r="H18" s="266" t="s">
        <v>36</v>
      </c>
      <c r="I18" s="267" t="s">
        <v>36</v>
      </c>
      <c r="J18" s="266">
        <v>1882000</v>
      </c>
      <c r="K18" s="267">
        <v>2346400</v>
      </c>
    </row>
    <row r="19" spans="1:11" ht="18.75" hidden="1" customHeight="1">
      <c r="A19" s="102">
        <v>2001</v>
      </c>
      <c r="B19" s="264" t="s">
        <v>36</v>
      </c>
      <c r="C19" s="265" t="s">
        <v>36</v>
      </c>
      <c r="D19" s="264">
        <v>3345000</v>
      </c>
      <c r="E19" s="267">
        <v>338700</v>
      </c>
      <c r="F19" s="266">
        <v>1268600</v>
      </c>
      <c r="G19" s="267">
        <v>1607300</v>
      </c>
      <c r="H19" s="266" t="s">
        <v>36</v>
      </c>
      <c r="I19" s="267" t="s">
        <v>36</v>
      </c>
      <c r="J19" s="266">
        <v>1956000</v>
      </c>
      <c r="K19" s="267">
        <v>2320000</v>
      </c>
    </row>
    <row r="20" spans="1:11" ht="18.75" hidden="1" customHeight="1">
      <c r="A20" s="102">
        <v>2002</v>
      </c>
      <c r="B20" s="264" t="s">
        <v>36</v>
      </c>
      <c r="C20" s="265" t="s">
        <v>36</v>
      </c>
      <c r="D20" s="264">
        <v>3318000</v>
      </c>
      <c r="E20" s="267">
        <v>333900</v>
      </c>
      <c r="F20" s="266">
        <v>1296100</v>
      </c>
      <c r="G20" s="267">
        <v>1630000</v>
      </c>
      <c r="H20" s="266" t="s">
        <v>36</v>
      </c>
      <c r="I20" s="267" t="s">
        <v>36</v>
      </c>
      <c r="J20" s="266">
        <v>1994000</v>
      </c>
      <c r="K20" s="267">
        <v>2615000</v>
      </c>
    </row>
    <row r="21" spans="1:11" ht="18.75" hidden="1" customHeight="1">
      <c r="A21" s="102">
        <v>2003</v>
      </c>
      <c r="B21" s="264" t="s">
        <v>36</v>
      </c>
      <c r="C21" s="265" t="s">
        <v>36</v>
      </c>
      <c r="D21" s="264">
        <v>3290000</v>
      </c>
      <c r="E21" s="267">
        <v>320000</v>
      </c>
      <c r="F21" s="266">
        <v>1472000</v>
      </c>
      <c r="G21" s="267">
        <v>1792000</v>
      </c>
      <c r="H21" s="266" t="s">
        <v>36</v>
      </c>
      <c r="I21" s="267" t="s">
        <v>36</v>
      </c>
      <c r="J21" s="266">
        <v>2019000</v>
      </c>
      <c r="K21" s="267">
        <v>2876000</v>
      </c>
    </row>
    <row r="22" spans="1:11" ht="18.75" hidden="1" customHeight="1">
      <c r="A22" s="102">
        <v>2004</v>
      </c>
      <c r="B22" s="264" t="s">
        <v>36</v>
      </c>
      <c r="C22" s="265" t="s">
        <v>36</v>
      </c>
      <c r="D22" s="264">
        <v>3262000</v>
      </c>
      <c r="E22" s="267">
        <v>410000</v>
      </c>
      <c r="F22" s="266">
        <v>1656200</v>
      </c>
      <c r="G22" s="267">
        <v>2066200</v>
      </c>
      <c r="H22" s="266" t="s">
        <v>36</v>
      </c>
      <c r="I22" s="267" t="s">
        <v>36</v>
      </c>
      <c r="J22" s="266">
        <v>2072000</v>
      </c>
      <c r="K22" s="267">
        <v>2984300</v>
      </c>
    </row>
    <row r="23" spans="1:11" ht="18.75" hidden="1" customHeight="1">
      <c r="A23" s="102">
        <v>2005</v>
      </c>
      <c r="B23" s="264" t="s">
        <v>36</v>
      </c>
      <c r="C23" s="265" t="s">
        <v>36</v>
      </c>
      <c r="D23" s="264">
        <v>3279000</v>
      </c>
      <c r="E23" s="267">
        <v>432000</v>
      </c>
      <c r="F23" s="266">
        <v>1839000</v>
      </c>
      <c r="G23" s="267">
        <v>2271000</v>
      </c>
      <c r="H23" s="266" t="s">
        <v>36</v>
      </c>
      <c r="I23" s="267" t="s">
        <v>36</v>
      </c>
      <c r="J23" s="266">
        <v>2190000</v>
      </c>
      <c r="K23" s="267">
        <v>2937200</v>
      </c>
    </row>
    <row r="24" spans="1:11" ht="18.75" hidden="1" customHeight="1">
      <c r="A24" s="102">
        <v>2006</v>
      </c>
      <c r="B24" s="264" t="s">
        <v>36</v>
      </c>
      <c r="C24" s="265" t="s">
        <v>36</v>
      </c>
      <c r="D24" s="264">
        <v>3346000</v>
      </c>
      <c r="E24" s="267">
        <v>450500</v>
      </c>
      <c r="F24" s="266">
        <v>2186500</v>
      </c>
      <c r="G24" s="267">
        <v>2637000</v>
      </c>
      <c r="H24" s="266" t="s">
        <v>36</v>
      </c>
      <c r="I24" s="267" t="s">
        <v>36</v>
      </c>
      <c r="J24" s="266">
        <v>2297000</v>
      </c>
      <c r="K24" s="267">
        <v>3137000</v>
      </c>
    </row>
    <row r="25" spans="1:11" ht="18.75" hidden="1" customHeight="1">
      <c r="A25" s="102">
        <v>2007</v>
      </c>
      <c r="B25" s="264">
        <v>513000</v>
      </c>
      <c r="C25" s="265">
        <v>2901000</v>
      </c>
      <c r="D25" s="264">
        <v>3414000</v>
      </c>
      <c r="E25" s="267">
        <v>457100</v>
      </c>
      <c r="F25" s="266">
        <v>2298100</v>
      </c>
      <c r="G25" s="267">
        <v>2755200</v>
      </c>
      <c r="H25" s="266">
        <v>122800</v>
      </c>
      <c r="I25" s="267">
        <v>2333800</v>
      </c>
      <c r="J25" s="266">
        <v>2458000</v>
      </c>
      <c r="K25" s="267">
        <v>3056000</v>
      </c>
    </row>
    <row r="26" spans="1:11" ht="18.75" hidden="1" customHeight="1">
      <c r="A26" s="102">
        <v>2008</v>
      </c>
      <c r="B26" s="264">
        <v>513000</v>
      </c>
      <c r="C26" s="265">
        <v>2920000</v>
      </c>
      <c r="D26" s="264">
        <v>3433000</v>
      </c>
      <c r="E26" s="267">
        <v>456700</v>
      </c>
      <c r="F26" s="266">
        <v>2294300</v>
      </c>
      <c r="G26" s="267">
        <v>2751000</v>
      </c>
      <c r="H26" s="266" t="s">
        <v>36</v>
      </c>
      <c r="I26" s="267" t="s">
        <v>36</v>
      </c>
      <c r="J26" s="266">
        <v>2675000</v>
      </c>
      <c r="K26" s="267">
        <v>3089800</v>
      </c>
    </row>
    <row r="27" spans="1:11" ht="18.75" hidden="1" customHeight="1">
      <c r="A27" s="102">
        <v>2009</v>
      </c>
      <c r="B27" s="264" t="s">
        <v>36</v>
      </c>
      <c r="C27" s="265" t="s">
        <v>36</v>
      </c>
      <c r="D27" s="264">
        <v>3435000</v>
      </c>
      <c r="E27" s="267">
        <v>405000</v>
      </c>
      <c r="F27" s="266">
        <v>2035000</v>
      </c>
      <c r="G27" s="267">
        <v>2440000</v>
      </c>
      <c r="H27" s="266" t="s">
        <v>36</v>
      </c>
      <c r="I27" s="267" t="s">
        <v>36</v>
      </c>
      <c r="J27" s="266">
        <v>2231600</v>
      </c>
      <c r="K27" s="267">
        <v>3164400</v>
      </c>
    </row>
    <row r="28" spans="1:11" ht="18.75" customHeight="1">
      <c r="A28" s="102">
        <v>2010</v>
      </c>
      <c r="B28" s="264" t="s">
        <v>36</v>
      </c>
      <c r="C28" s="265" t="s">
        <v>36</v>
      </c>
      <c r="D28" s="264">
        <v>3445000</v>
      </c>
      <c r="E28" s="267">
        <v>454200</v>
      </c>
      <c r="F28" s="266">
        <v>2281800</v>
      </c>
      <c r="G28" s="267">
        <v>2736000</v>
      </c>
      <c r="H28" s="266" t="s">
        <v>36</v>
      </c>
      <c r="I28" s="267" t="s">
        <v>36</v>
      </c>
      <c r="J28" s="266">
        <v>2435600</v>
      </c>
      <c r="K28" s="267">
        <v>3252100</v>
      </c>
    </row>
    <row r="29" spans="1:11" ht="18.75" customHeight="1">
      <c r="A29" s="102">
        <v>2011</v>
      </c>
      <c r="B29" s="264" t="s">
        <v>36</v>
      </c>
      <c r="C29" s="265" t="s">
        <v>36</v>
      </c>
      <c r="D29" s="264">
        <v>3456000</v>
      </c>
      <c r="E29" s="267">
        <v>496300</v>
      </c>
      <c r="F29" s="266">
        <v>2493700</v>
      </c>
      <c r="G29" s="267">
        <v>2990000</v>
      </c>
      <c r="H29" s="266" t="s">
        <v>36</v>
      </c>
      <c r="I29" s="267" t="s">
        <v>36</v>
      </c>
      <c r="J29" s="266">
        <v>3205100</v>
      </c>
      <c r="K29" s="267">
        <v>3569000</v>
      </c>
    </row>
    <row r="30" spans="1:11" ht="18.75" customHeight="1">
      <c r="A30" s="102">
        <v>2012</v>
      </c>
      <c r="B30" s="264" t="s">
        <v>36</v>
      </c>
      <c r="C30" s="265" t="s">
        <v>36</v>
      </c>
      <c r="D30" s="264">
        <v>3506000</v>
      </c>
      <c r="E30" s="267">
        <v>500000</v>
      </c>
      <c r="F30" s="266">
        <v>2512000</v>
      </c>
      <c r="G30" s="267">
        <v>3012000</v>
      </c>
      <c r="H30" s="266" t="s">
        <v>36</v>
      </c>
      <c r="I30" s="267" t="s">
        <v>36</v>
      </c>
      <c r="J30" s="266">
        <v>3374000</v>
      </c>
      <c r="K30" s="267">
        <v>3778000</v>
      </c>
    </row>
    <row r="31" spans="1:11" ht="18.75" customHeight="1">
      <c r="A31" s="102">
        <v>2013</v>
      </c>
      <c r="B31" s="264" t="s">
        <v>36</v>
      </c>
      <c r="C31" s="265" t="s">
        <v>36</v>
      </c>
      <c r="D31" s="264">
        <v>3556000</v>
      </c>
      <c r="E31" s="267">
        <v>514700</v>
      </c>
      <c r="F31" s="266">
        <v>2722300</v>
      </c>
      <c r="G31" s="267">
        <v>3237000</v>
      </c>
      <c r="H31" s="266" t="s">
        <v>36</v>
      </c>
      <c r="I31" s="267" t="s">
        <v>36</v>
      </c>
      <c r="J31" s="266">
        <v>3554200</v>
      </c>
      <c r="K31" s="267">
        <v>4170000</v>
      </c>
    </row>
    <row r="32" spans="1:11" ht="18.75" customHeight="1">
      <c r="A32" s="102">
        <v>2014</v>
      </c>
      <c r="B32" s="264" t="s">
        <v>36</v>
      </c>
      <c r="C32" s="265" t="s">
        <v>36</v>
      </c>
      <c r="D32" s="264">
        <v>3606000</v>
      </c>
      <c r="E32" s="267">
        <v>501400</v>
      </c>
      <c r="F32" s="266">
        <v>2651800</v>
      </c>
      <c r="G32" s="267">
        <v>3153200</v>
      </c>
      <c r="H32" s="266" t="s">
        <v>36</v>
      </c>
      <c r="I32" s="267" t="s">
        <v>36</v>
      </c>
      <c r="J32" s="266">
        <v>3658600</v>
      </c>
      <c r="K32" s="267">
        <v>4324000</v>
      </c>
    </row>
    <row r="33" spans="1:11" ht="18.75" customHeight="1">
      <c r="A33" s="102">
        <v>2015</v>
      </c>
      <c r="B33" s="264" t="s">
        <v>36</v>
      </c>
      <c r="C33" s="265" t="s">
        <v>36</v>
      </c>
      <c r="D33" s="264">
        <v>3621100</v>
      </c>
      <c r="E33" s="267">
        <v>500100</v>
      </c>
      <c r="F33" s="266">
        <v>2645300</v>
      </c>
      <c r="G33" s="267">
        <v>3145400</v>
      </c>
      <c r="H33" s="266" t="s">
        <v>36</v>
      </c>
      <c r="I33" s="267" t="s">
        <v>36</v>
      </c>
      <c r="J33" s="266">
        <v>3702500</v>
      </c>
      <c r="K33" s="267">
        <v>4473300</v>
      </c>
    </row>
    <row r="34" spans="1:11" ht="18.75" customHeight="1">
      <c r="A34" s="102">
        <v>2016</v>
      </c>
      <c r="B34" s="264" t="s">
        <v>36</v>
      </c>
      <c r="C34" s="265" t="s">
        <v>36</v>
      </c>
      <c r="D34" s="264">
        <v>3639000</v>
      </c>
      <c r="E34" s="267">
        <v>524400</v>
      </c>
      <c r="F34" s="266">
        <v>2773700</v>
      </c>
      <c r="G34" s="267">
        <v>3298100</v>
      </c>
      <c r="H34" s="266" t="s">
        <v>36</v>
      </c>
      <c r="I34" s="267" t="s">
        <v>36</v>
      </c>
      <c r="J34" s="266">
        <v>3670000</v>
      </c>
      <c r="K34" s="267">
        <v>4519000</v>
      </c>
    </row>
    <row r="35" spans="1:11" ht="18.75" customHeight="1">
      <c r="A35" s="102">
        <v>2017</v>
      </c>
      <c r="B35" s="264" t="s">
        <v>36</v>
      </c>
      <c r="C35" s="265" t="s">
        <v>36</v>
      </c>
      <c r="D35" s="265">
        <v>3659000</v>
      </c>
      <c r="E35" s="267">
        <v>550000</v>
      </c>
      <c r="F35" s="267">
        <v>2949000</v>
      </c>
      <c r="G35" s="267">
        <v>3499000</v>
      </c>
      <c r="H35" s="266" t="s">
        <v>36</v>
      </c>
      <c r="I35" s="267" t="s">
        <v>36</v>
      </c>
      <c r="J35" s="267">
        <v>3634000</v>
      </c>
      <c r="K35" s="267">
        <v>4775000</v>
      </c>
    </row>
    <row r="36" spans="1:11" ht="18.75" customHeight="1">
      <c r="A36" s="102">
        <v>2018</v>
      </c>
      <c r="B36" s="264" t="s">
        <v>36</v>
      </c>
      <c r="C36" s="265" t="s">
        <v>36</v>
      </c>
      <c r="D36" s="265">
        <v>3671000</v>
      </c>
      <c r="E36" s="267">
        <v>554300</v>
      </c>
      <c r="F36" s="267">
        <v>2932100</v>
      </c>
      <c r="G36" s="267">
        <v>3486400</v>
      </c>
      <c r="H36" s="266" t="s">
        <v>36</v>
      </c>
      <c r="I36" s="267" t="s">
        <v>36</v>
      </c>
      <c r="J36" s="267">
        <v>3599000</v>
      </c>
      <c r="K36" s="267">
        <v>5145200</v>
      </c>
    </row>
    <row r="37" spans="1:11" ht="18.75" customHeight="1">
      <c r="A37" s="102">
        <v>2019</v>
      </c>
      <c r="B37" s="264" t="s">
        <v>36</v>
      </c>
      <c r="C37" s="265" t="s">
        <v>36</v>
      </c>
      <c r="D37" s="265">
        <v>3676000</v>
      </c>
      <c r="E37" s="267">
        <v>492900</v>
      </c>
      <c r="F37" s="267">
        <v>2607100</v>
      </c>
      <c r="G37" s="267">
        <f>E37+F37</f>
        <v>3100000</v>
      </c>
      <c r="H37" s="266" t="s">
        <v>36</v>
      </c>
      <c r="I37" s="267" t="s">
        <v>36</v>
      </c>
      <c r="J37" s="267">
        <v>3551000</v>
      </c>
      <c r="K37" s="267">
        <v>4900000</v>
      </c>
    </row>
    <row r="38" spans="1:11" ht="18.75" customHeight="1">
      <c r="A38" s="103">
        <v>2020</v>
      </c>
      <c r="B38" s="475" t="s">
        <v>36</v>
      </c>
      <c r="C38" s="476" t="s">
        <v>36</v>
      </c>
      <c r="D38" s="476">
        <v>3681000</v>
      </c>
      <c r="E38" s="477">
        <v>445200</v>
      </c>
      <c r="F38" s="477">
        <v>2354900</v>
      </c>
      <c r="G38" s="477">
        <v>2800100</v>
      </c>
      <c r="H38" s="478" t="s">
        <v>36</v>
      </c>
      <c r="I38" s="477" t="s">
        <v>36</v>
      </c>
      <c r="J38" s="477">
        <v>3520000</v>
      </c>
      <c r="K38" s="477">
        <v>4506000</v>
      </c>
    </row>
    <row r="39" spans="1:11" ht="18.75" customHeight="1">
      <c r="A39" s="247" t="s">
        <v>323</v>
      </c>
      <c r="B39" s="190"/>
      <c r="C39" s="190"/>
      <c r="D39" s="190"/>
    </row>
    <row r="40" spans="1:11" ht="18.75" customHeight="1">
      <c r="A40" s="42"/>
      <c r="B40" s="190"/>
      <c r="C40" s="190"/>
      <c r="D40" s="190"/>
    </row>
    <row r="41" spans="1:11" ht="18.75" customHeight="1">
      <c r="B41" s="190"/>
      <c r="C41" s="190"/>
      <c r="D41" s="190"/>
    </row>
    <row r="42" spans="1:11">
      <c r="B42" s="190"/>
      <c r="C42" s="190"/>
      <c r="D42" s="190"/>
    </row>
    <row r="43" spans="1:11">
      <c r="B43" s="190"/>
      <c r="C43" s="190"/>
      <c r="D43" s="190"/>
    </row>
    <row r="44" spans="1:11">
      <c r="B44" s="190"/>
      <c r="C44" s="190"/>
      <c r="D44" s="190"/>
    </row>
    <row r="45" spans="1:11">
      <c r="B45" s="190"/>
      <c r="C45" s="190"/>
      <c r="D45" s="190"/>
    </row>
    <row r="46" spans="1:11">
      <c r="B46" s="190"/>
      <c r="C46" s="190"/>
      <c r="D46" s="190"/>
    </row>
    <row r="47" spans="1:11">
      <c r="B47" s="190"/>
      <c r="C47" s="190"/>
      <c r="D47" s="190"/>
    </row>
    <row r="48" spans="1:11">
      <c r="B48" s="190"/>
      <c r="C48" s="190"/>
      <c r="D48" s="190"/>
    </row>
    <row r="49" spans="2:4">
      <c r="B49" s="190"/>
      <c r="C49" s="190"/>
      <c r="D49" s="190"/>
    </row>
    <row r="50" spans="2:4">
      <c r="B50" s="190"/>
      <c r="C50" s="190"/>
      <c r="D50" s="190"/>
    </row>
    <row r="51" spans="2:4">
      <c r="B51" s="190"/>
      <c r="C51" s="190"/>
      <c r="D51" s="190"/>
    </row>
    <row r="52" spans="2:4">
      <c r="B52" s="190"/>
      <c r="C52" s="190"/>
      <c r="D52" s="190"/>
    </row>
    <row r="53" spans="2:4">
      <c r="B53" s="190"/>
      <c r="C53" s="190"/>
      <c r="D53" s="190"/>
    </row>
    <row r="54" spans="2:4">
      <c r="B54" s="190"/>
      <c r="C54" s="190"/>
      <c r="D54" s="190"/>
    </row>
    <row r="55" spans="2:4">
      <c r="B55" s="190"/>
      <c r="C55" s="190"/>
      <c r="D55" s="190"/>
    </row>
    <row r="56" spans="2:4">
      <c r="B56" s="190"/>
      <c r="C56" s="190"/>
      <c r="D56" s="190"/>
    </row>
    <row r="57" spans="2:4">
      <c r="B57" s="190"/>
      <c r="C57" s="190"/>
      <c r="D57" s="190"/>
    </row>
    <row r="58" spans="2:4">
      <c r="B58" s="190"/>
      <c r="C58" s="190"/>
      <c r="D58" s="190"/>
    </row>
    <row r="59" spans="2:4">
      <c r="B59" s="190"/>
      <c r="C59" s="190"/>
      <c r="D59" s="190"/>
    </row>
    <row r="60" spans="2:4">
      <c r="B60" s="190"/>
      <c r="C60" s="190"/>
      <c r="D60" s="190"/>
    </row>
    <row r="61" spans="2:4">
      <c r="B61" s="190"/>
      <c r="C61" s="190"/>
      <c r="D61" s="190"/>
    </row>
    <row r="62" spans="2:4">
      <c r="B62" s="190"/>
      <c r="C62" s="190"/>
      <c r="D62" s="190"/>
    </row>
  </sheetData>
  <mergeCells count="9">
    <mergeCell ref="A2:K2"/>
    <mergeCell ref="A3:K3"/>
    <mergeCell ref="A5:A7"/>
    <mergeCell ref="B5:G5"/>
    <mergeCell ref="H5:K5"/>
    <mergeCell ref="B6:D6"/>
    <mergeCell ref="E6:G6"/>
    <mergeCell ref="H6:J6"/>
    <mergeCell ref="K6:K7"/>
  </mergeCells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8"/>
  <sheetViews>
    <sheetView view="pageBreakPreview" zoomScaleNormal="100" zoomScaleSheetLayoutView="100" workbookViewId="0">
      <selection activeCell="AL17" sqref="AL17"/>
    </sheetView>
  </sheetViews>
  <sheetFormatPr defaultColWidth="9.6640625" defaultRowHeight="14.25"/>
  <cols>
    <col min="1" max="2" width="40.6640625" style="99" customWidth="1"/>
    <col min="3" max="3" width="9.6640625" style="42" customWidth="1"/>
    <col min="4" max="4" width="18.6640625" style="42" customWidth="1"/>
    <col min="5" max="16384" width="9.6640625" style="42"/>
  </cols>
  <sheetData>
    <row r="2" spans="1:5" ht="18.75" customHeight="1">
      <c r="A2" s="398" t="s">
        <v>51</v>
      </c>
      <c r="B2" s="398"/>
    </row>
    <row r="3" spans="1:5" ht="18.75" customHeight="1">
      <c r="A3" s="399" t="s">
        <v>50</v>
      </c>
      <c r="B3" s="399"/>
    </row>
    <row r="4" spans="1:5" ht="18.75" customHeight="1">
      <c r="A4" s="398" t="s">
        <v>41</v>
      </c>
      <c r="B4" s="398"/>
      <c r="E4" s="99"/>
    </row>
    <row r="5" spans="1:5" ht="15">
      <c r="B5" s="380"/>
    </row>
    <row r="6" spans="1:5" ht="18.75" customHeight="1">
      <c r="A6" s="384" t="s">
        <v>1</v>
      </c>
      <c r="B6" s="384" t="s">
        <v>19</v>
      </c>
    </row>
    <row r="7" spans="1:5" ht="18.75" hidden="1" customHeight="1">
      <c r="A7" s="102">
        <v>2000</v>
      </c>
      <c r="B7" s="346">
        <v>5.2</v>
      </c>
    </row>
    <row r="8" spans="1:5" ht="18.75" hidden="1" customHeight="1">
      <c r="A8" s="102">
        <v>2001</v>
      </c>
      <c r="B8" s="346">
        <v>7.2</v>
      </c>
    </row>
    <row r="9" spans="1:5" ht="18.75" hidden="1" customHeight="1">
      <c r="A9" s="102">
        <v>2002</v>
      </c>
      <c r="B9" s="352">
        <v>19</v>
      </c>
    </row>
    <row r="10" spans="1:5" ht="18.75" hidden="1" customHeight="1">
      <c r="A10" s="102">
        <v>2003</v>
      </c>
      <c r="B10" s="352">
        <v>19</v>
      </c>
    </row>
    <row r="11" spans="1:5" ht="18.75" hidden="1" customHeight="1">
      <c r="A11" s="102">
        <v>2004</v>
      </c>
      <c r="B11" s="352">
        <v>19.399999999999999</v>
      </c>
    </row>
    <row r="12" spans="1:5" ht="18.75" hidden="1" customHeight="1">
      <c r="A12" s="102">
        <v>2005</v>
      </c>
      <c r="B12" s="352">
        <v>20.6</v>
      </c>
    </row>
    <row r="13" spans="1:5" ht="18.75" hidden="1" customHeight="1">
      <c r="A13" s="102">
        <v>2006</v>
      </c>
      <c r="B13" s="352">
        <v>20.2</v>
      </c>
    </row>
    <row r="14" spans="1:5" ht="18.75" hidden="1" customHeight="1">
      <c r="A14" s="102">
        <v>2007</v>
      </c>
      <c r="B14" s="352">
        <v>23.1</v>
      </c>
    </row>
    <row r="15" spans="1:5" ht="18.75" hidden="1" customHeight="1">
      <c r="A15" s="102">
        <v>2008</v>
      </c>
      <c r="B15" s="352">
        <v>20.69</v>
      </c>
    </row>
    <row r="16" spans="1:5" ht="18.75" hidden="1" customHeight="1">
      <c r="A16" s="102">
        <v>2009</v>
      </c>
      <c r="B16" s="352">
        <v>20.399999999999999</v>
      </c>
    </row>
    <row r="17" spans="1:2" ht="18.75" customHeight="1">
      <c r="A17" s="102">
        <v>2010</v>
      </c>
      <c r="B17" s="353">
        <v>22.7</v>
      </c>
    </row>
    <row r="18" spans="1:2" ht="18.75" customHeight="1">
      <c r="A18" s="102">
        <v>2011</v>
      </c>
      <c r="B18" s="353">
        <v>14.5</v>
      </c>
    </row>
    <row r="19" spans="1:2" ht="18.75" customHeight="1">
      <c r="A19" s="102">
        <v>2012</v>
      </c>
      <c r="B19" s="354">
        <v>36.722000000000001</v>
      </c>
    </row>
    <row r="20" spans="1:2" ht="18.75" customHeight="1">
      <c r="A20" s="102">
        <v>2013</v>
      </c>
      <c r="B20" s="354">
        <v>37.281999999999996</v>
      </c>
    </row>
    <row r="21" spans="1:2" ht="18.75" customHeight="1">
      <c r="A21" s="102">
        <v>2014</v>
      </c>
      <c r="B21" s="354">
        <v>39.9</v>
      </c>
    </row>
    <row r="22" spans="1:2" ht="18.75" customHeight="1">
      <c r="A22" s="102">
        <v>2015</v>
      </c>
      <c r="B22" s="354">
        <v>36</v>
      </c>
    </row>
    <row r="23" spans="1:2" ht="18.75" customHeight="1">
      <c r="A23" s="102">
        <v>2016</v>
      </c>
      <c r="B23" s="354">
        <v>24.5</v>
      </c>
    </row>
    <row r="24" spans="1:2" ht="18.75" customHeight="1">
      <c r="A24" s="102">
        <v>2017</v>
      </c>
      <c r="B24" s="354">
        <v>20.3</v>
      </c>
    </row>
    <row r="25" spans="1:2" ht="18.75" customHeight="1">
      <c r="A25" s="102">
        <v>2018</v>
      </c>
      <c r="B25" s="354">
        <v>21</v>
      </c>
    </row>
    <row r="26" spans="1:2" ht="18.75" customHeight="1">
      <c r="A26" s="102">
        <v>2019</v>
      </c>
      <c r="B26" s="354">
        <v>23.9</v>
      </c>
    </row>
    <row r="27" spans="1:2" ht="18.75" customHeight="1">
      <c r="A27" s="103">
        <v>2020</v>
      </c>
      <c r="B27" s="489">
        <v>17.399999999999999</v>
      </c>
    </row>
    <row r="28" spans="1:2" ht="18.75" customHeight="1">
      <c r="A28" s="132" t="s">
        <v>308</v>
      </c>
      <c r="B28" s="42"/>
    </row>
  </sheetData>
  <mergeCells count="3">
    <mergeCell ref="A4:B4"/>
    <mergeCell ref="A3:B3"/>
    <mergeCell ref="A2:B2"/>
  </mergeCells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6"/>
  <sheetViews>
    <sheetView view="pageBreakPreview" zoomScaleNormal="100" zoomScaleSheetLayoutView="100" workbookViewId="0">
      <pane xSplit="12" topLeftCell="W1" activePane="topRight" state="frozen"/>
      <selection activeCell="AL17" sqref="AL17"/>
      <selection pane="topRight" activeCell="AL17" sqref="AL17"/>
    </sheetView>
  </sheetViews>
  <sheetFormatPr defaultColWidth="9.6640625" defaultRowHeight="14.25"/>
  <cols>
    <col min="1" max="1" width="12.6640625" style="42" customWidth="1"/>
    <col min="2" max="2" width="18" style="42" customWidth="1"/>
    <col min="3" max="22" width="14.5" style="42" hidden="1" customWidth="1"/>
    <col min="23" max="33" width="15.6640625" style="42" bestFit="1" customWidth="1"/>
    <col min="34" max="16384" width="9.6640625" style="42"/>
  </cols>
  <sheetData>
    <row r="1" spans="1:33" ht="18.75" customHeight="1"/>
    <row r="2" spans="1:33" ht="18.75" customHeight="1">
      <c r="A2" s="398" t="s">
        <v>100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</row>
    <row r="3" spans="1:33" ht="18.75" customHeight="1">
      <c r="A3" s="398" t="s">
        <v>289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398"/>
    </row>
    <row r="4" spans="1:33" ht="18.75" customHeight="1">
      <c r="A4" s="398" t="s">
        <v>0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398"/>
      <c r="AG4" s="398"/>
    </row>
    <row r="5" spans="1:33" ht="18.75" customHeight="1"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</row>
    <row r="6" spans="1:33" s="99" customFormat="1" ht="18.75" customHeight="1">
      <c r="A6" s="206" t="s">
        <v>103</v>
      </c>
      <c r="B6" s="206" t="s">
        <v>34</v>
      </c>
      <c r="C6" s="206" t="s">
        <v>2</v>
      </c>
      <c r="D6" s="206" t="s">
        <v>32</v>
      </c>
      <c r="E6" s="206" t="s">
        <v>33</v>
      </c>
      <c r="F6" s="206" t="s">
        <v>3</v>
      </c>
      <c r="G6" s="206" t="s">
        <v>4</v>
      </c>
      <c r="H6" s="206" t="s">
        <v>5</v>
      </c>
      <c r="I6" s="206" t="s">
        <v>6</v>
      </c>
      <c r="J6" s="206" t="s">
        <v>7</v>
      </c>
      <c r="K6" s="206">
        <v>1998</v>
      </c>
      <c r="L6" s="206" t="s">
        <v>9</v>
      </c>
      <c r="M6" s="206">
        <v>2000</v>
      </c>
      <c r="N6" s="206">
        <v>2001</v>
      </c>
      <c r="O6" s="206">
        <v>2002</v>
      </c>
      <c r="P6" s="226" t="s">
        <v>66</v>
      </c>
      <c r="Q6" s="226" t="s">
        <v>107</v>
      </c>
      <c r="R6" s="227">
        <v>2005</v>
      </c>
      <c r="S6" s="227">
        <v>2006</v>
      </c>
      <c r="T6" s="227">
        <v>2007</v>
      </c>
      <c r="U6" s="227">
        <v>2008</v>
      </c>
      <c r="V6" s="227">
        <v>2009</v>
      </c>
      <c r="W6" s="227">
        <v>2010</v>
      </c>
      <c r="X6" s="227">
        <v>2011</v>
      </c>
      <c r="Y6" s="227">
        <v>2012</v>
      </c>
      <c r="Z6" s="227">
        <v>2013</v>
      </c>
      <c r="AA6" s="227">
        <v>2014</v>
      </c>
      <c r="AB6" s="227">
        <v>2015</v>
      </c>
      <c r="AC6" s="234">
        <v>2016</v>
      </c>
      <c r="AD6" s="234">
        <v>2017</v>
      </c>
      <c r="AE6" s="234">
        <v>2018</v>
      </c>
      <c r="AF6" s="234">
        <v>2019</v>
      </c>
      <c r="AG6" s="234">
        <v>2020</v>
      </c>
    </row>
    <row r="7" spans="1:33" ht="18.75" customHeight="1">
      <c r="A7" s="462" t="s">
        <v>71</v>
      </c>
      <c r="B7" s="228" t="s">
        <v>108</v>
      </c>
      <c r="C7" s="193">
        <v>124757</v>
      </c>
      <c r="D7" s="229">
        <v>125508</v>
      </c>
      <c r="E7" s="229">
        <v>122469</v>
      </c>
      <c r="F7" s="229">
        <v>76521</v>
      </c>
      <c r="G7" s="229">
        <v>75976</v>
      </c>
      <c r="H7" s="229">
        <v>65667</v>
      </c>
      <c r="I7" s="229">
        <v>72117</v>
      </c>
      <c r="J7" s="229">
        <v>58266</v>
      </c>
      <c r="K7" s="229">
        <v>45119</v>
      </c>
      <c r="L7" s="229">
        <v>56902</v>
      </c>
      <c r="M7" s="229">
        <v>42487</v>
      </c>
      <c r="N7" s="229">
        <v>32676</v>
      </c>
      <c r="O7" s="230">
        <v>44200</v>
      </c>
      <c r="P7" s="230">
        <v>46300</v>
      </c>
      <c r="Q7" s="230">
        <v>146000</v>
      </c>
      <c r="R7" s="230">
        <v>334000</v>
      </c>
      <c r="S7" s="230">
        <v>325400</v>
      </c>
      <c r="T7" s="230">
        <v>275400</v>
      </c>
      <c r="U7" s="230">
        <v>137753</v>
      </c>
      <c r="V7" s="230">
        <v>77078.999999999985</v>
      </c>
      <c r="W7" s="230">
        <v>60165</v>
      </c>
      <c r="X7" s="230">
        <v>67333</v>
      </c>
      <c r="Y7" s="195">
        <v>68160</v>
      </c>
      <c r="Z7" s="230">
        <v>50239</v>
      </c>
      <c r="AA7" s="230">
        <v>68307</v>
      </c>
      <c r="AB7" s="230">
        <v>80356.999999999985</v>
      </c>
      <c r="AC7" s="230">
        <v>78437.000000000015</v>
      </c>
      <c r="AD7" s="230">
        <v>62836.326000000008</v>
      </c>
      <c r="AE7" s="230">
        <v>65141.999999999993</v>
      </c>
      <c r="AF7" s="230">
        <v>57491</v>
      </c>
      <c r="AG7" s="230">
        <v>69272.319999999992</v>
      </c>
    </row>
    <row r="8" spans="1:33" ht="18.75" customHeight="1">
      <c r="A8" s="463"/>
      <c r="B8" s="228" t="s">
        <v>109</v>
      </c>
      <c r="C8" s="193">
        <v>915290</v>
      </c>
      <c r="D8" s="229">
        <v>1029731</v>
      </c>
      <c r="E8" s="229">
        <v>1102593</v>
      </c>
      <c r="F8" s="229">
        <v>1093322</v>
      </c>
      <c r="G8" s="229">
        <v>1132299</v>
      </c>
      <c r="H8" s="229">
        <v>1231408</v>
      </c>
      <c r="I8" s="229">
        <v>1336726</v>
      </c>
      <c r="J8" s="229">
        <v>1324322</v>
      </c>
      <c r="K8" s="229">
        <v>1578512</v>
      </c>
      <c r="L8" s="229">
        <v>1424877</v>
      </c>
      <c r="M8" s="229">
        <v>1340839</v>
      </c>
      <c r="N8" s="229">
        <v>1411400</v>
      </c>
      <c r="O8" s="230">
        <v>1436000</v>
      </c>
      <c r="P8" s="230">
        <v>1590400</v>
      </c>
      <c r="Q8" s="230">
        <v>1707400</v>
      </c>
      <c r="R8" s="230">
        <v>1685600</v>
      </c>
      <c r="S8" s="230">
        <v>1953300</v>
      </c>
      <c r="T8" s="230">
        <v>2122300</v>
      </c>
      <c r="U8" s="230">
        <v>2148450</v>
      </c>
      <c r="V8" s="230">
        <v>1905016</v>
      </c>
      <c r="W8" s="230">
        <v>2278819.9999999995</v>
      </c>
      <c r="X8" s="230">
        <v>2478902</v>
      </c>
      <c r="Y8" s="195">
        <v>2374498</v>
      </c>
      <c r="Z8" s="230">
        <v>2608170</v>
      </c>
      <c r="AA8" s="230">
        <v>2549754</v>
      </c>
      <c r="AB8" s="230">
        <v>2543546.0000000005</v>
      </c>
      <c r="AC8" s="230">
        <v>2493660.0000000005</v>
      </c>
      <c r="AD8" s="230">
        <v>2923371.78</v>
      </c>
      <c r="AE8" s="230">
        <v>2741658</v>
      </c>
      <c r="AF8" s="230">
        <v>2440730.0000000005</v>
      </c>
      <c r="AG8" s="230">
        <v>2205608.46</v>
      </c>
    </row>
    <row r="9" spans="1:33" ht="18.75" customHeight="1">
      <c r="A9" s="463"/>
      <c r="B9" s="228" t="s">
        <v>110</v>
      </c>
      <c r="C9" s="193">
        <v>4126</v>
      </c>
      <c r="D9" s="229">
        <v>3512</v>
      </c>
      <c r="E9" s="229">
        <v>1746</v>
      </c>
      <c r="F9" s="229">
        <v>1498</v>
      </c>
      <c r="G9" s="229">
        <v>818</v>
      </c>
      <c r="H9" s="229">
        <v>524</v>
      </c>
      <c r="I9" s="229" t="s">
        <v>47</v>
      </c>
      <c r="J9" s="229" t="s">
        <v>47</v>
      </c>
      <c r="K9" s="229" t="s">
        <v>47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</row>
    <row r="10" spans="1:33" ht="18.75" customHeight="1">
      <c r="A10" s="463"/>
      <c r="B10" s="228" t="s">
        <v>111</v>
      </c>
      <c r="C10" s="193">
        <v>31715</v>
      </c>
      <c r="D10" s="229">
        <v>59322</v>
      </c>
      <c r="E10" s="229">
        <v>39387</v>
      </c>
      <c r="F10" s="229">
        <v>40729</v>
      </c>
      <c r="G10" s="229">
        <v>35087</v>
      </c>
      <c r="H10" s="229">
        <v>25758</v>
      </c>
      <c r="I10" s="229">
        <v>25306</v>
      </c>
      <c r="J10" s="229">
        <v>21350</v>
      </c>
      <c r="K10" s="229">
        <v>18210</v>
      </c>
      <c r="L10" s="229">
        <v>12504</v>
      </c>
      <c r="M10" s="229">
        <v>9101</v>
      </c>
      <c r="N10" s="229">
        <v>10334</v>
      </c>
      <c r="O10" s="230">
        <v>8600</v>
      </c>
      <c r="P10" s="230">
        <v>12600</v>
      </c>
      <c r="Q10" s="230">
        <v>11700</v>
      </c>
      <c r="R10" s="230">
        <v>4000</v>
      </c>
      <c r="S10" s="230">
        <v>8300</v>
      </c>
      <c r="T10" s="230">
        <v>7600</v>
      </c>
      <c r="U10" s="230">
        <v>8840</v>
      </c>
      <c r="V10" s="230">
        <v>9146</v>
      </c>
      <c r="W10" s="230">
        <v>12927.999999999998</v>
      </c>
      <c r="X10" s="230">
        <v>9501.9999999999982</v>
      </c>
      <c r="Y10" s="195">
        <v>7822</v>
      </c>
      <c r="Z10" s="230">
        <v>6357</v>
      </c>
      <c r="AA10" s="230">
        <v>5465.1717637577158</v>
      </c>
      <c r="AB10" s="230">
        <v>6411.9999999999991</v>
      </c>
      <c r="AC10" s="230">
        <v>6069</v>
      </c>
      <c r="AD10" s="230">
        <v>6320.5400000000009</v>
      </c>
      <c r="AE10" s="230">
        <v>3074.4</v>
      </c>
      <c r="AF10" s="230">
        <v>3343.1999999999994</v>
      </c>
      <c r="AG10" s="230">
        <v>3125.0279999999998</v>
      </c>
    </row>
    <row r="11" spans="1:33" ht="18.75" customHeight="1">
      <c r="A11" s="463"/>
      <c r="B11" s="228" t="s">
        <v>69</v>
      </c>
      <c r="C11" s="193">
        <v>1446</v>
      </c>
      <c r="D11" s="229">
        <v>1711</v>
      </c>
      <c r="E11" s="229">
        <v>1362</v>
      </c>
      <c r="F11" s="229">
        <v>1220</v>
      </c>
      <c r="G11" s="193">
        <v>575</v>
      </c>
      <c r="H11" s="229">
        <v>399</v>
      </c>
      <c r="I11" s="193" t="s">
        <v>47</v>
      </c>
      <c r="J11" s="193" t="s">
        <v>47</v>
      </c>
      <c r="K11" s="193" t="s">
        <v>47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1400</v>
      </c>
      <c r="S11" s="231">
        <v>0</v>
      </c>
      <c r="T11" s="231">
        <v>2100</v>
      </c>
      <c r="U11" s="231">
        <v>2218.6099999998696</v>
      </c>
      <c r="V11" s="231">
        <v>70024.929999999935</v>
      </c>
      <c r="W11" s="231">
        <v>16748.020000000484</v>
      </c>
      <c r="X11" s="231">
        <v>10033.339999999851</v>
      </c>
      <c r="Y11" s="195">
        <v>74392.480000000447</v>
      </c>
      <c r="Z11" s="230">
        <v>105460.12000000018</v>
      </c>
      <c r="AA11" s="230">
        <v>38160.541569575667</v>
      </c>
      <c r="AB11" s="230">
        <v>49404.469999999274</v>
      </c>
      <c r="AC11" s="230">
        <v>63515.873999999836</v>
      </c>
      <c r="AD11" s="230">
        <v>256319.82099999953</v>
      </c>
      <c r="AE11" s="230">
        <v>151174.34000000032</v>
      </c>
      <c r="AF11" s="230">
        <v>77150.859999999404</v>
      </c>
      <c r="AG11" s="230">
        <v>168815.4450000003</v>
      </c>
    </row>
    <row r="12" spans="1:33" s="380" customFormat="1" ht="18.75" customHeight="1">
      <c r="A12" s="464"/>
      <c r="B12" s="156" t="s">
        <v>19</v>
      </c>
      <c r="C12" s="232">
        <f t="shared" ref="C12:AF12" si="0">SUM(C7:C11)</f>
        <v>1077334</v>
      </c>
      <c r="D12" s="232">
        <f t="shared" si="0"/>
        <v>1219784</v>
      </c>
      <c r="E12" s="232">
        <f t="shared" si="0"/>
        <v>1267557</v>
      </c>
      <c r="F12" s="232">
        <f t="shared" si="0"/>
        <v>1213290</v>
      </c>
      <c r="G12" s="232">
        <f t="shared" si="0"/>
        <v>1244755</v>
      </c>
      <c r="H12" s="232">
        <f t="shared" si="0"/>
        <v>1323756</v>
      </c>
      <c r="I12" s="232">
        <f t="shared" si="0"/>
        <v>1434149</v>
      </c>
      <c r="J12" s="232">
        <f t="shared" si="0"/>
        <v>1403938</v>
      </c>
      <c r="K12" s="232">
        <f t="shared" si="0"/>
        <v>1641841</v>
      </c>
      <c r="L12" s="232">
        <f t="shared" si="0"/>
        <v>1494283</v>
      </c>
      <c r="M12" s="232">
        <f t="shared" si="0"/>
        <v>1392427</v>
      </c>
      <c r="N12" s="232">
        <f t="shared" si="0"/>
        <v>1454410</v>
      </c>
      <c r="O12" s="232">
        <f t="shared" si="0"/>
        <v>1488800</v>
      </c>
      <c r="P12" s="232">
        <f t="shared" si="0"/>
        <v>1649300</v>
      </c>
      <c r="Q12" s="232">
        <f t="shared" si="0"/>
        <v>1865100</v>
      </c>
      <c r="R12" s="232">
        <f t="shared" si="0"/>
        <v>2025000</v>
      </c>
      <c r="S12" s="232">
        <f t="shared" si="0"/>
        <v>2287000</v>
      </c>
      <c r="T12" s="232">
        <f t="shared" si="0"/>
        <v>2407400</v>
      </c>
      <c r="U12" s="232">
        <f t="shared" si="0"/>
        <v>2297261.61</v>
      </c>
      <c r="V12" s="232">
        <f t="shared" si="0"/>
        <v>2061265.93</v>
      </c>
      <c r="W12" s="232">
        <f t="shared" si="0"/>
        <v>2368661.02</v>
      </c>
      <c r="X12" s="232">
        <f t="shared" si="0"/>
        <v>2565770.34</v>
      </c>
      <c r="Y12" s="232">
        <f t="shared" si="0"/>
        <v>2524872.4800000004</v>
      </c>
      <c r="Z12" s="232">
        <f t="shared" si="0"/>
        <v>2770226.12</v>
      </c>
      <c r="AA12" s="232">
        <f t="shared" si="0"/>
        <v>2661686.7133333334</v>
      </c>
      <c r="AB12" s="232">
        <f t="shared" si="0"/>
        <v>2679719.4699999997</v>
      </c>
      <c r="AC12" s="232">
        <f t="shared" si="0"/>
        <v>2641681.8740000003</v>
      </c>
      <c r="AD12" s="232">
        <f t="shared" si="0"/>
        <v>3248848.4669999992</v>
      </c>
      <c r="AE12" s="232">
        <f t="shared" si="0"/>
        <v>2961048.74</v>
      </c>
      <c r="AF12" s="232">
        <f t="shared" si="0"/>
        <v>2578715.06</v>
      </c>
      <c r="AG12" s="232">
        <f t="shared" ref="AG12" si="1">SUM(AG7:AG11)</f>
        <v>2446821.253</v>
      </c>
    </row>
    <row r="13" spans="1:33" ht="18.75" customHeight="1">
      <c r="A13" s="462" t="s">
        <v>73</v>
      </c>
      <c r="B13" s="228" t="s">
        <v>108</v>
      </c>
      <c r="C13" s="193">
        <v>952368</v>
      </c>
      <c r="D13" s="229">
        <v>991963</v>
      </c>
      <c r="E13" s="229">
        <v>1085585</v>
      </c>
      <c r="F13" s="229">
        <v>1006805</v>
      </c>
      <c r="G13" s="229">
        <v>1132474</v>
      </c>
      <c r="H13" s="229">
        <v>1113534</v>
      </c>
      <c r="I13" s="229">
        <v>1203879</v>
      </c>
      <c r="J13" s="229">
        <v>1115094</v>
      </c>
      <c r="K13" s="229">
        <v>1068377</v>
      </c>
      <c r="L13" s="229">
        <v>1071511</v>
      </c>
      <c r="M13" s="229">
        <v>1006144</v>
      </c>
      <c r="N13" s="229">
        <v>870419</v>
      </c>
      <c r="O13" s="229">
        <v>1049995</v>
      </c>
      <c r="P13" s="229">
        <v>1149610</v>
      </c>
      <c r="Q13" s="229">
        <v>1003384</v>
      </c>
      <c r="R13" s="230">
        <v>920972</v>
      </c>
      <c r="S13" s="230">
        <v>939000</v>
      </c>
      <c r="T13" s="230">
        <v>861300</v>
      </c>
      <c r="U13" s="230">
        <v>796549.00000000012</v>
      </c>
      <c r="V13" s="230">
        <v>694510.00000000012</v>
      </c>
      <c r="W13" s="230">
        <v>719442.00000000012</v>
      </c>
      <c r="X13" s="230">
        <v>753863</v>
      </c>
      <c r="Y13" s="195">
        <v>660661.99999999988</v>
      </c>
      <c r="Z13" s="230">
        <v>809054</v>
      </c>
      <c r="AA13" s="230">
        <v>716632.00000000012</v>
      </c>
      <c r="AB13" s="230">
        <v>660132.00000000012</v>
      </c>
      <c r="AC13" s="230">
        <v>569367</v>
      </c>
      <c r="AD13" s="230">
        <v>708960.99999999988</v>
      </c>
      <c r="AE13" s="230">
        <v>558319.84851876856</v>
      </c>
      <c r="AF13" s="230">
        <v>476778.49</v>
      </c>
      <c r="AG13" s="230">
        <v>379329.55999999994</v>
      </c>
    </row>
    <row r="14" spans="1:33" ht="18.75" customHeight="1">
      <c r="A14" s="463"/>
      <c r="B14" s="228" t="s">
        <v>112</v>
      </c>
      <c r="C14" s="193">
        <v>131874</v>
      </c>
      <c r="D14" s="229">
        <v>158975</v>
      </c>
      <c r="E14" s="229">
        <v>230319</v>
      </c>
      <c r="F14" s="229">
        <v>216172</v>
      </c>
      <c r="G14" s="229">
        <v>278620</v>
      </c>
      <c r="H14" s="229">
        <v>279281</v>
      </c>
      <c r="I14" s="229">
        <v>259599</v>
      </c>
      <c r="J14" s="229">
        <v>442134</v>
      </c>
      <c r="K14" s="229">
        <v>480430</v>
      </c>
      <c r="L14" s="229">
        <v>540991</v>
      </c>
      <c r="M14" s="229">
        <v>808475</v>
      </c>
      <c r="N14" s="229">
        <v>763282</v>
      </c>
      <c r="O14" s="229">
        <v>828561</v>
      </c>
      <c r="P14" s="229">
        <v>912600</v>
      </c>
      <c r="Q14" s="229">
        <v>997952</v>
      </c>
      <c r="R14" s="230">
        <v>1109300</v>
      </c>
      <c r="S14" s="230">
        <v>1069300</v>
      </c>
      <c r="T14" s="230">
        <v>1103800</v>
      </c>
      <c r="U14" s="230">
        <v>1132135</v>
      </c>
      <c r="V14" s="230">
        <v>950574.00000000012</v>
      </c>
      <c r="W14" s="230">
        <v>1106415</v>
      </c>
      <c r="X14" s="230">
        <v>1224127</v>
      </c>
      <c r="Y14" s="195">
        <v>1286910.9999999998</v>
      </c>
      <c r="Z14" s="230">
        <v>1470763</v>
      </c>
      <c r="AA14" s="230">
        <v>1529009</v>
      </c>
      <c r="AB14" s="230">
        <v>1822219</v>
      </c>
      <c r="AC14" s="230">
        <v>1733715.0000000002</v>
      </c>
      <c r="AD14" s="230">
        <v>1583753</v>
      </c>
      <c r="AE14" s="230">
        <v>1529128.245629692</v>
      </c>
      <c r="AF14" s="230">
        <v>1478261.41</v>
      </c>
      <c r="AG14" s="230">
        <v>1092649.9100000001</v>
      </c>
    </row>
    <row r="15" spans="1:33" ht="18.75" customHeight="1">
      <c r="A15" s="463"/>
      <c r="B15" s="228" t="s">
        <v>110</v>
      </c>
      <c r="C15" s="193">
        <v>14278</v>
      </c>
      <c r="D15" s="229">
        <v>14181</v>
      </c>
      <c r="E15" s="229">
        <v>13482</v>
      </c>
      <c r="F15" s="229">
        <v>15386</v>
      </c>
      <c r="G15" s="229">
        <v>8535</v>
      </c>
      <c r="H15" s="229">
        <v>5607</v>
      </c>
      <c r="I15" s="229">
        <v>3125</v>
      </c>
      <c r="J15" s="229">
        <v>2429</v>
      </c>
      <c r="K15" s="229">
        <v>3360</v>
      </c>
      <c r="L15" s="229">
        <v>32265</v>
      </c>
      <c r="M15" s="229">
        <v>41691</v>
      </c>
      <c r="N15" s="229">
        <v>4046</v>
      </c>
      <c r="O15" s="229">
        <v>6384</v>
      </c>
      <c r="P15" s="229">
        <v>5322</v>
      </c>
      <c r="Q15" s="229">
        <v>3893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</row>
    <row r="16" spans="1:33" ht="18.75" customHeight="1">
      <c r="A16" s="463"/>
      <c r="B16" s="228" t="s">
        <v>111</v>
      </c>
      <c r="C16" s="193">
        <v>46161</v>
      </c>
      <c r="D16" s="229">
        <v>61076</v>
      </c>
      <c r="E16" s="229">
        <v>69106</v>
      </c>
      <c r="F16" s="229">
        <v>137301</v>
      </c>
      <c r="G16" s="229">
        <v>131888</v>
      </c>
      <c r="H16" s="229">
        <v>169109</v>
      </c>
      <c r="I16" s="229">
        <v>202869</v>
      </c>
      <c r="J16" s="229">
        <v>225170</v>
      </c>
      <c r="K16" s="229">
        <v>246438</v>
      </c>
      <c r="L16" s="229">
        <v>216845</v>
      </c>
      <c r="M16" s="229">
        <v>284671</v>
      </c>
      <c r="N16" s="229">
        <v>347541</v>
      </c>
      <c r="O16" s="229">
        <v>382457</v>
      </c>
      <c r="P16" s="229">
        <v>408993</v>
      </c>
      <c r="Q16" s="229">
        <v>493081</v>
      </c>
      <c r="R16" s="230">
        <v>488675</v>
      </c>
      <c r="S16" s="230">
        <v>555900</v>
      </c>
      <c r="T16" s="230">
        <v>510500</v>
      </c>
      <c r="U16" s="230">
        <v>509375.5</v>
      </c>
      <c r="V16" s="230">
        <v>595550</v>
      </c>
      <c r="W16" s="230">
        <v>556050</v>
      </c>
      <c r="X16" s="230">
        <v>525829.79999999993</v>
      </c>
      <c r="Y16" s="195">
        <v>569462.4</v>
      </c>
      <c r="Z16" s="230">
        <v>656783.78030965815</v>
      </c>
      <c r="AA16" s="230">
        <v>634511.99999999988</v>
      </c>
      <c r="AB16" s="230">
        <v>643625.99999999988</v>
      </c>
      <c r="AC16" s="230">
        <v>744113.39999999991</v>
      </c>
      <c r="AD16" s="230">
        <v>711925.20000000007</v>
      </c>
      <c r="AE16" s="230">
        <v>779245.89341219282</v>
      </c>
      <c r="AF16" s="230">
        <v>673269.93599999987</v>
      </c>
      <c r="AG16" s="230">
        <v>689135.08199999994</v>
      </c>
    </row>
    <row r="17" spans="1:33" ht="18.75" customHeight="1">
      <c r="A17" s="463"/>
      <c r="B17" s="228" t="s">
        <v>67</v>
      </c>
      <c r="C17" s="193">
        <v>6109</v>
      </c>
      <c r="D17" s="229">
        <v>5750</v>
      </c>
      <c r="E17" s="229">
        <v>14358</v>
      </c>
      <c r="F17" s="229">
        <v>21118</v>
      </c>
      <c r="G17" s="229">
        <v>53446</v>
      </c>
      <c r="H17" s="229">
        <v>67999</v>
      </c>
      <c r="I17" s="229">
        <v>93515</v>
      </c>
      <c r="J17" s="229">
        <v>52320</v>
      </c>
      <c r="K17" s="229">
        <v>40790</v>
      </c>
      <c r="L17" s="229">
        <v>24727</v>
      </c>
      <c r="M17" s="229">
        <v>25172</v>
      </c>
      <c r="N17" s="229">
        <v>56791</v>
      </c>
      <c r="O17" s="229">
        <v>87019</v>
      </c>
      <c r="P17" s="229">
        <v>96925</v>
      </c>
      <c r="Q17" s="229">
        <v>138786</v>
      </c>
      <c r="R17" s="231">
        <v>113451</v>
      </c>
      <c r="S17" s="231">
        <v>207400</v>
      </c>
      <c r="T17" s="231">
        <v>228200</v>
      </c>
      <c r="U17" s="231">
        <v>237223.50000000047</v>
      </c>
      <c r="V17" s="231">
        <v>485559</v>
      </c>
      <c r="W17" s="231">
        <v>484540</v>
      </c>
      <c r="X17" s="231">
        <v>477969.10000000009</v>
      </c>
      <c r="Y17" s="195">
        <v>657879.20000000065</v>
      </c>
      <c r="Z17" s="230">
        <v>815112.86969034199</v>
      </c>
      <c r="AA17" s="230">
        <v>848613.13000000035</v>
      </c>
      <c r="AB17" s="230">
        <v>649571.11000000034</v>
      </c>
      <c r="AC17" s="230">
        <v>874653.01000000024</v>
      </c>
      <c r="AD17" s="230">
        <v>1422193.5499999998</v>
      </c>
      <c r="AE17" s="230">
        <v>1624905.3243023362</v>
      </c>
      <c r="AF17" s="230">
        <v>1334061.7252799999</v>
      </c>
      <c r="AG17" s="230">
        <v>1606497.3031000001</v>
      </c>
    </row>
    <row r="18" spans="1:33" s="380" customFormat="1" ht="18.75" customHeight="1">
      <c r="A18" s="464"/>
      <c r="B18" s="156" t="s">
        <v>19</v>
      </c>
      <c r="C18" s="232">
        <f>SUM(C13:C17)</f>
        <v>1150790</v>
      </c>
      <c r="D18" s="232">
        <f t="shared" ref="D18:L18" si="2">SUM(D13:D17)</f>
        <v>1231945</v>
      </c>
      <c r="E18" s="232">
        <f t="shared" si="2"/>
        <v>1412850</v>
      </c>
      <c r="F18" s="232">
        <f t="shared" si="2"/>
        <v>1396782</v>
      </c>
      <c r="G18" s="232">
        <f t="shared" si="2"/>
        <v>1604963</v>
      </c>
      <c r="H18" s="232">
        <f t="shared" si="2"/>
        <v>1635530</v>
      </c>
      <c r="I18" s="232">
        <f t="shared" si="2"/>
        <v>1762987</v>
      </c>
      <c r="J18" s="232">
        <f t="shared" si="2"/>
        <v>1837147</v>
      </c>
      <c r="K18" s="232">
        <f t="shared" si="2"/>
        <v>1839395</v>
      </c>
      <c r="L18" s="232">
        <f t="shared" si="2"/>
        <v>1886339</v>
      </c>
      <c r="M18" s="232">
        <f>SUM(M13:M17)</f>
        <v>2166153</v>
      </c>
      <c r="N18" s="232">
        <f t="shared" ref="N18:AF18" si="3">SUM(N13:N17)</f>
        <v>2042079</v>
      </c>
      <c r="O18" s="232">
        <f t="shared" si="3"/>
        <v>2354416</v>
      </c>
      <c r="P18" s="232">
        <f t="shared" si="3"/>
        <v>2573450</v>
      </c>
      <c r="Q18" s="232">
        <f t="shared" si="3"/>
        <v>2637096</v>
      </c>
      <c r="R18" s="232">
        <f t="shared" si="3"/>
        <v>2632398</v>
      </c>
      <c r="S18" s="232">
        <f t="shared" si="3"/>
        <v>2771600</v>
      </c>
      <c r="T18" s="232">
        <f t="shared" si="3"/>
        <v>2703800</v>
      </c>
      <c r="U18" s="232">
        <f t="shared" si="3"/>
        <v>2675283.0000000005</v>
      </c>
      <c r="V18" s="232">
        <f t="shared" si="3"/>
        <v>2726193</v>
      </c>
      <c r="W18" s="232">
        <f t="shared" si="3"/>
        <v>2866447</v>
      </c>
      <c r="X18" s="232">
        <f t="shared" si="3"/>
        <v>2981788.9</v>
      </c>
      <c r="Y18" s="232">
        <f t="shared" si="3"/>
        <v>3174914.6</v>
      </c>
      <c r="Z18" s="232">
        <f t="shared" si="3"/>
        <v>3751713.65</v>
      </c>
      <c r="AA18" s="232">
        <f t="shared" si="3"/>
        <v>3728766.1300000004</v>
      </c>
      <c r="AB18" s="232">
        <f t="shared" si="3"/>
        <v>3775548.1100000003</v>
      </c>
      <c r="AC18" s="232">
        <f t="shared" si="3"/>
        <v>3921848.41</v>
      </c>
      <c r="AD18" s="232">
        <f t="shared" si="3"/>
        <v>4426832.75</v>
      </c>
      <c r="AE18" s="232">
        <f t="shared" si="3"/>
        <v>4491599.3118629893</v>
      </c>
      <c r="AF18" s="232">
        <f t="shared" si="3"/>
        <v>3962371.5612799996</v>
      </c>
      <c r="AG18" s="232">
        <f t="shared" ref="AG18" si="4">SUM(AG13:AG17)</f>
        <v>3767611.8551000003</v>
      </c>
    </row>
    <row r="19" spans="1:33" ht="18.75" customHeight="1">
      <c r="A19" s="247" t="s">
        <v>117</v>
      </c>
      <c r="S19" s="105"/>
      <c r="T19" s="105"/>
      <c r="U19" s="105"/>
      <c r="W19" s="105"/>
      <c r="X19" s="105"/>
    </row>
    <row r="20" spans="1:33" ht="18.75" customHeight="1">
      <c r="F20" s="233"/>
      <c r="AA20" s="109"/>
      <c r="AB20" s="242"/>
      <c r="AC20" s="242"/>
      <c r="AD20" s="242"/>
      <c r="AE20" s="242"/>
      <c r="AF20" s="242"/>
      <c r="AG20" s="242"/>
    </row>
    <row r="21" spans="1:33">
      <c r="F21" s="233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</row>
    <row r="22" spans="1:33">
      <c r="F22" s="233"/>
      <c r="X22" s="242"/>
      <c r="Y22" s="242"/>
      <c r="Z22" s="242"/>
      <c r="AA22" s="109"/>
      <c r="AB22" s="109"/>
      <c r="AC22" s="109"/>
      <c r="AD22" s="109"/>
      <c r="AE22" s="109"/>
      <c r="AF22" s="109"/>
      <c r="AG22" s="109"/>
    </row>
    <row r="23" spans="1:33">
      <c r="B23" s="233"/>
      <c r="D23" s="233"/>
      <c r="F23" s="233"/>
    </row>
    <row r="24" spans="1:33">
      <c r="A24" s="132"/>
      <c r="B24" s="233"/>
      <c r="D24" s="233"/>
      <c r="F24" s="233"/>
      <c r="AA24" s="293"/>
      <c r="AB24" s="293"/>
      <c r="AC24" s="293"/>
      <c r="AD24" s="293"/>
      <c r="AE24" s="293"/>
      <c r="AF24" s="293"/>
      <c r="AG24" s="293"/>
    </row>
    <row r="25" spans="1:33">
      <c r="B25" s="233"/>
      <c r="D25" s="233"/>
      <c r="F25" s="233"/>
      <c r="X25" s="243"/>
      <c r="Y25" s="243"/>
      <c r="AC25" s="243"/>
      <c r="AD25" s="243"/>
    </row>
    <row r="26" spans="1:33">
      <c r="B26" s="233"/>
      <c r="D26" s="233"/>
      <c r="F26" s="233"/>
    </row>
    <row r="27" spans="1:33">
      <c r="A27" s="99"/>
      <c r="B27" s="165"/>
      <c r="C27" s="99"/>
      <c r="D27" s="99"/>
      <c r="E27" s="99"/>
      <c r="F27" s="165"/>
      <c r="G27" s="99"/>
      <c r="H27" s="99"/>
      <c r="I27" s="99"/>
      <c r="J27" s="99"/>
      <c r="K27" s="99"/>
      <c r="L27" s="99"/>
      <c r="M27" s="99"/>
      <c r="N27" s="99"/>
      <c r="O27" s="99"/>
    </row>
    <row r="28" spans="1:33">
      <c r="B28" s="233"/>
      <c r="D28" s="233"/>
      <c r="F28" s="233"/>
    </row>
    <row r="29" spans="1:33">
      <c r="B29" s="233"/>
      <c r="D29" s="233"/>
      <c r="F29" s="233"/>
    </row>
    <row r="30" spans="1:33">
      <c r="B30" s="233"/>
      <c r="D30" s="233"/>
      <c r="F30" s="233"/>
    </row>
    <row r="31" spans="1:33">
      <c r="B31" s="233"/>
      <c r="D31" s="233"/>
      <c r="F31" s="233"/>
    </row>
    <row r="32" spans="1:33">
      <c r="B32" s="233"/>
      <c r="D32" s="233"/>
      <c r="F32" s="233"/>
    </row>
    <row r="33" spans="2:6">
      <c r="B33" s="233"/>
      <c r="D33" s="233"/>
      <c r="F33" s="233"/>
    </row>
    <row r="34" spans="2:6">
      <c r="B34" s="233"/>
      <c r="D34" s="233"/>
      <c r="F34" s="233"/>
    </row>
    <row r="35" spans="2:6">
      <c r="B35" s="233"/>
      <c r="D35" s="233"/>
      <c r="F35" s="233"/>
    </row>
    <row r="36" spans="2:6">
      <c r="B36" s="233"/>
      <c r="D36" s="233"/>
      <c r="F36" s="233"/>
    </row>
    <row r="37" spans="2:6">
      <c r="B37" s="233"/>
      <c r="D37" s="233"/>
      <c r="F37" s="233"/>
    </row>
    <row r="38" spans="2:6">
      <c r="B38" s="233"/>
      <c r="D38" s="233"/>
      <c r="F38" s="233"/>
    </row>
    <row r="39" spans="2:6">
      <c r="B39" s="233"/>
      <c r="D39" s="233"/>
      <c r="F39" s="233"/>
    </row>
    <row r="40" spans="2:6">
      <c r="B40" s="233"/>
      <c r="D40" s="233"/>
      <c r="F40" s="233"/>
    </row>
    <row r="41" spans="2:6">
      <c r="B41" s="233"/>
      <c r="D41" s="233"/>
      <c r="F41" s="233"/>
    </row>
    <row r="42" spans="2:6">
      <c r="B42" s="233"/>
      <c r="D42" s="233"/>
      <c r="F42" s="233"/>
    </row>
    <row r="43" spans="2:6">
      <c r="B43" s="233"/>
      <c r="D43" s="233"/>
      <c r="F43" s="233"/>
    </row>
    <row r="44" spans="2:6">
      <c r="B44" s="233"/>
      <c r="D44" s="233"/>
      <c r="F44" s="233"/>
    </row>
    <row r="45" spans="2:6">
      <c r="B45" s="233"/>
      <c r="D45" s="233"/>
      <c r="F45" s="233"/>
    </row>
    <row r="46" spans="2:6">
      <c r="B46" s="233"/>
      <c r="D46" s="233"/>
      <c r="F46" s="233"/>
    </row>
    <row r="47" spans="2:6">
      <c r="B47" s="233"/>
      <c r="D47" s="233"/>
      <c r="F47" s="233"/>
    </row>
    <row r="48" spans="2:6">
      <c r="B48" s="233"/>
      <c r="D48" s="233"/>
      <c r="F48" s="233"/>
    </row>
    <row r="49" spans="2:6">
      <c r="B49" s="233"/>
      <c r="D49" s="233"/>
      <c r="F49" s="233"/>
    </row>
    <row r="50" spans="2:6">
      <c r="B50" s="233"/>
      <c r="D50" s="233"/>
      <c r="F50" s="233"/>
    </row>
    <row r="51" spans="2:6">
      <c r="B51" s="233"/>
      <c r="D51" s="233"/>
      <c r="F51" s="233"/>
    </row>
    <row r="52" spans="2:6">
      <c r="B52" s="233"/>
      <c r="D52" s="233"/>
      <c r="F52" s="233"/>
    </row>
    <row r="53" spans="2:6">
      <c r="B53" s="233"/>
      <c r="D53" s="233"/>
      <c r="F53" s="233"/>
    </row>
    <row r="54" spans="2:6">
      <c r="B54" s="233"/>
      <c r="D54" s="233"/>
      <c r="F54" s="233"/>
    </row>
    <row r="55" spans="2:6">
      <c r="B55" s="233"/>
      <c r="D55" s="233"/>
      <c r="F55" s="233"/>
    </row>
    <row r="56" spans="2:6">
      <c r="B56" s="233"/>
      <c r="D56" s="233"/>
      <c r="F56" s="233"/>
    </row>
    <row r="57" spans="2:6">
      <c r="B57" s="233"/>
      <c r="D57" s="233"/>
      <c r="F57" s="233"/>
    </row>
    <row r="58" spans="2:6">
      <c r="B58" s="233"/>
      <c r="D58" s="233"/>
      <c r="F58" s="233"/>
    </row>
    <row r="59" spans="2:6">
      <c r="B59" s="233"/>
      <c r="D59" s="233"/>
      <c r="F59" s="233"/>
    </row>
    <row r="60" spans="2:6">
      <c r="B60" s="233"/>
      <c r="D60" s="233"/>
      <c r="F60" s="233"/>
    </row>
    <row r="61" spans="2:6">
      <c r="B61" s="233"/>
      <c r="D61" s="233"/>
      <c r="F61" s="233"/>
    </row>
    <row r="62" spans="2:6">
      <c r="B62" s="233"/>
      <c r="D62" s="233"/>
      <c r="F62" s="233"/>
    </row>
    <row r="63" spans="2:6">
      <c r="B63" s="233"/>
      <c r="D63" s="233"/>
      <c r="F63" s="233"/>
    </row>
    <row r="64" spans="2:6">
      <c r="B64" s="233"/>
      <c r="D64" s="233"/>
      <c r="F64" s="233"/>
    </row>
    <row r="65" spans="2:6">
      <c r="B65" s="233"/>
      <c r="D65" s="233"/>
      <c r="F65" s="233"/>
    </row>
    <row r="66" spans="2:6">
      <c r="B66" s="233"/>
      <c r="D66" s="233"/>
      <c r="F66" s="233"/>
    </row>
    <row r="67" spans="2:6">
      <c r="B67" s="233"/>
      <c r="D67" s="233"/>
      <c r="F67" s="233"/>
    </row>
    <row r="68" spans="2:6">
      <c r="B68" s="233"/>
      <c r="D68" s="233"/>
      <c r="F68" s="233"/>
    </row>
    <row r="69" spans="2:6">
      <c r="B69" s="233"/>
      <c r="D69" s="233"/>
      <c r="F69" s="233"/>
    </row>
    <row r="70" spans="2:6">
      <c r="B70" s="233"/>
      <c r="D70" s="233"/>
      <c r="F70" s="233"/>
    </row>
    <row r="71" spans="2:6">
      <c r="B71" s="233"/>
      <c r="D71" s="233"/>
      <c r="F71" s="233"/>
    </row>
    <row r="72" spans="2:6">
      <c r="B72" s="233"/>
      <c r="D72" s="233"/>
      <c r="F72" s="233"/>
    </row>
    <row r="73" spans="2:6">
      <c r="B73" s="233"/>
      <c r="D73" s="233"/>
      <c r="F73" s="233"/>
    </row>
    <row r="74" spans="2:6">
      <c r="B74" s="233"/>
      <c r="D74" s="233"/>
      <c r="F74" s="233"/>
    </row>
    <row r="75" spans="2:6">
      <c r="B75" s="233"/>
      <c r="D75" s="233"/>
      <c r="F75" s="233"/>
    </row>
    <row r="76" spans="2:6">
      <c r="B76" s="233"/>
      <c r="D76" s="233"/>
      <c r="F76" s="233"/>
    </row>
    <row r="77" spans="2:6">
      <c r="B77" s="233"/>
      <c r="D77" s="233"/>
      <c r="F77" s="233"/>
    </row>
    <row r="78" spans="2:6">
      <c r="B78" s="233"/>
      <c r="D78" s="233"/>
      <c r="F78" s="233"/>
    </row>
    <row r="79" spans="2:6">
      <c r="B79" s="233"/>
      <c r="D79" s="233"/>
      <c r="F79" s="233"/>
    </row>
    <row r="80" spans="2:6">
      <c r="B80" s="233"/>
      <c r="D80" s="233"/>
      <c r="F80" s="233"/>
    </row>
    <row r="81" spans="2:6">
      <c r="B81" s="233"/>
      <c r="D81" s="233"/>
      <c r="F81" s="233"/>
    </row>
    <row r="82" spans="2:6">
      <c r="B82" s="233"/>
      <c r="D82" s="233"/>
      <c r="F82" s="233"/>
    </row>
    <row r="83" spans="2:6">
      <c r="B83" s="233"/>
      <c r="D83" s="233"/>
      <c r="F83" s="233"/>
    </row>
    <row r="84" spans="2:6">
      <c r="B84" s="233"/>
      <c r="D84" s="233"/>
      <c r="F84" s="233"/>
    </row>
    <row r="85" spans="2:6">
      <c r="B85" s="233"/>
      <c r="D85" s="233"/>
      <c r="F85" s="233"/>
    </row>
    <row r="86" spans="2:6">
      <c r="B86" s="233"/>
      <c r="D86" s="233"/>
      <c r="F86" s="233"/>
    </row>
  </sheetData>
  <mergeCells count="5">
    <mergeCell ref="A7:A12"/>
    <mergeCell ref="A13:A18"/>
    <mergeCell ref="A4:AG4"/>
    <mergeCell ref="A3:AG3"/>
    <mergeCell ref="A2:AG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86" firstPageNumber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view="pageBreakPreview" zoomScale="90" zoomScaleNormal="100" zoomScaleSheetLayoutView="90" workbookViewId="0">
      <pane xSplit="1" topLeftCell="L1" activePane="topRight" state="frozen"/>
      <selection activeCell="AL17" sqref="AL17"/>
      <selection pane="topRight" activeCell="AL17" sqref="AL17"/>
    </sheetView>
  </sheetViews>
  <sheetFormatPr defaultColWidth="8.6640625" defaultRowHeight="15"/>
  <cols>
    <col min="1" max="1" width="27.1640625" style="42" customWidth="1"/>
    <col min="2" max="11" width="15.6640625" style="42" hidden="1" customWidth="1"/>
    <col min="12" max="12" width="15.6640625" style="42" customWidth="1"/>
    <col min="13" max="14" width="17.5" style="42" bestFit="1" customWidth="1"/>
    <col min="15" max="15" width="17.5" style="128" bestFit="1" customWidth="1"/>
    <col min="16" max="22" width="17.5" style="42" bestFit="1" customWidth="1"/>
    <col min="23" max="16384" width="8.6640625" style="42"/>
  </cols>
  <sheetData>
    <row r="1" spans="1:22">
      <c r="B1" s="380"/>
      <c r="C1" s="380"/>
      <c r="D1" s="380"/>
      <c r="E1" s="380"/>
      <c r="F1" s="380"/>
      <c r="G1" s="380"/>
      <c r="I1" s="380"/>
      <c r="J1" s="380"/>
      <c r="K1" s="380"/>
      <c r="L1" s="380"/>
      <c r="M1" s="380"/>
    </row>
    <row r="2" spans="1:22" ht="18.75" customHeight="1">
      <c r="A2" s="412" t="s">
        <v>115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</row>
    <row r="3" spans="1:22" ht="18.75" customHeight="1">
      <c r="A3" s="412" t="s">
        <v>298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</row>
    <row r="4" spans="1:22" ht="18.75" customHeight="1">
      <c r="A4" s="412" t="s">
        <v>0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</row>
    <row r="5" spans="1:22" ht="18.75" customHeight="1"/>
    <row r="6" spans="1:22" ht="18.75" customHeight="1">
      <c r="A6" s="379" t="s">
        <v>103</v>
      </c>
      <c r="B6" s="384">
        <v>2000</v>
      </c>
      <c r="C6" s="191">
        <v>2001</v>
      </c>
      <c r="D6" s="384">
        <v>2002</v>
      </c>
      <c r="E6" s="191">
        <v>2003</v>
      </c>
      <c r="F6" s="384">
        <v>2004</v>
      </c>
      <c r="G6" s="191">
        <v>2005</v>
      </c>
      <c r="H6" s="384">
        <v>2006</v>
      </c>
      <c r="I6" s="191">
        <v>2007</v>
      </c>
      <c r="J6" s="384">
        <v>2008</v>
      </c>
      <c r="K6" s="191">
        <v>2009</v>
      </c>
      <c r="L6" s="384">
        <v>2010</v>
      </c>
      <c r="M6" s="191">
        <v>2011</v>
      </c>
      <c r="N6" s="384">
        <v>2012</v>
      </c>
      <c r="O6" s="124">
        <v>2013</v>
      </c>
      <c r="P6" s="385">
        <v>2014</v>
      </c>
      <c r="Q6" s="385">
        <v>2015</v>
      </c>
      <c r="R6" s="387">
        <v>2016</v>
      </c>
      <c r="S6" s="387">
        <v>2017</v>
      </c>
      <c r="T6" s="387" t="s">
        <v>334</v>
      </c>
      <c r="U6" s="387" t="s">
        <v>339</v>
      </c>
      <c r="V6" s="387" t="s">
        <v>437</v>
      </c>
    </row>
    <row r="7" spans="1:22" ht="18.75" customHeight="1">
      <c r="A7" s="192" t="s">
        <v>73</v>
      </c>
      <c r="B7" s="193">
        <v>2346400</v>
      </c>
      <c r="C7" s="194">
        <v>2319600</v>
      </c>
      <c r="D7" s="193">
        <v>2615100</v>
      </c>
      <c r="E7" s="194">
        <v>2876000</v>
      </c>
      <c r="F7" s="193">
        <v>2984300</v>
      </c>
      <c r="G7" s="194">
        <v>2937200</v>
      </c>
      <c r="H7" s="193">
        <v>3137000</v>
      </c>
      <c r="I7" s="194">
        <v>3055900</v>
      </c>
      <c r="J7" s="193">
        <v>3090000</v>
      </c>
      <c r="K7" s="194">
        <v>3164400</v>
      </c>
      <c r="L7" s="193">
        <v>3252000</v>
      </c>
      <c r="M7" s="194">
        <v>3569000</v>
      </c>
      <c r="N7" s="195">
        <v>3778000</v>
      </c>
      <c r="O7" s="194">
        <v>4170000</v>
      </c>
      <c r="P7" s="193">
        <v>4324000</v>
      </c>
      <c r="Q7" s="235">
        <v>4473300</v>
      </c>
      <c r="R7" s="237">
        <v>4519000</v>
      </c>
      <c r="S7" s="261">
        <v>4775000</v>
      </c>
      <c r="T7" s="261">
        <v>5145200</v>
      </c>
      <c r="U7" s="261">
        <v>4900000</v>
      </c>
      <c r="V7" s="261">
        <v>4506000</v>
      </c>
    </row>
    <row r="8" spans="1:22" ht="18.75" customHeight="1">
      <c r="A8" s="192" t="s">
        <v>71</v>
      </c>
      <c r="B8" s="193">
        <v>1501100</v>
      </c>
      <c r="C8" s="194">
        <v>1607300</v>
      </c>
      <c r="D8" s="193">
        <v>1630000</v>
      </c>
      <c r="E8" s="194">
        <v>1792400</v>
      </c>
      <c r="F8" s="193">
        <v>2065800</v>
      </c>
      <c r="G8" s="194">
        <v>2270900</v>
      </c>
      <c r="H8" s="193">
        <v>2673200</v>
      </c>
      <c r="I8" s="194">
        <v>2755200</v>
      </c>
      <c r="J8" s="193">
        <v>2751200</v>
      </c>
      <c r="K8" s="194">
        <v>2440000</v>
      </c>
      <c r="L8" s="193">
        <v>2735000</v>
      </c>
      <c r="M8" s="194">
        <v>2990000</v>
      </c>
      <c r="N8" s="195">
        <v>3012000</v>
      </c>
      <c r="O8" s="194">
        <v>3237000</v>
      </c>
      <c r="P8" s="193">
        <v>3153200</v>
      </c>
      <c r="Q8" s="235">
        <v>3145400</v>
      </c>
      <c r="R8" s="238">
        <v>3298100</v>
      </c>
      <c r="S8" s="262">
        <v>3499000</v>
      </c>
      <c r="T8" s="262">
        <v>3486400</v>
      </c>
      <c r="U8" s="262">
        <v>3100000</v>
      </c>
      <c r="V8" s="262">
        <v>2800100</v>
      </c>
    </row>
    <row r="9" spans="1:22" ht="18.75" customHeight="1">
      <c r="A9" s="192" t="s">
        <v>74</v>
      </c>
      <c r="B9" s="193">
        <v>290800</v>
      </c>
      <c r="C9" s="194">
        <v>312600</v>
      </c>
      <c r="D9" s="193">
        <v>331400</v>
      </c>
      <c r="E9" s="194">
        <v>363500</v>
      </c>
      <c r="F9" s="193">
        <v>419000</v>
      </c>
      <c r="G9" s="194">
        <v>481600</v>
      </c>
      <c r="H9" s="193">
        <v>555400</v>
      </c>
      <c r="I9" s="194">
        <v>605800</v>
      </c>
      <c r="J9" s="193">
        <v>660000</v>
      </c>
      <c r="K9" s="194">
        <v>711300</v>
      </c>
      <c r="L9" s="193">
        <v>751700</v>
      </c>
      <c r="M9" s="194">
        <v>789300</v>
      </c>
      <c r="N9" s="195">
        <v>877100</v>
      </c>
      <c r="O9" s="194">
        <v>949100</v>
      </c>
      <c r="P9" s="193">
        <v>953700</v>
      </c>
      <c r="Q9" s="235">
        <v>1012700</v>
      </c>
      <c r="R9" s="238">
        <v>1035300</v>
      </c>
      <c r="S9" s="262">
        <v>1093700</v>
      </c>
      <c r="T9" s="262">
        <v>1141900</v>
      </c>
      <c r="U9" s="262">
        <v>1222000</v>
      </c>
      <c r="V9" s="262">
        <v>1248000</v>
      </c>
    </row>
    <row r="10" spans="1:22" ht="18.75" customHeight="1">
      <c r="A10" s="192" t="s">
        <v>282</v>
      </c>
      <c r="B10" s="193">
        <v>445000</v>
      </c>
      <c r="C10" s="194">
        <v>464000</v>
      </c>
      <c r="D10" s="193">
        <v>468000</v>
      </c>
      <c r="E10" s="194">
        <v>565000</v>
      </c>
      <c r="F10" s="193">
        <v>573000</v>
      </c>
      <c r="G10" s="194">
        <v>541000</v>
      </c>
      <c r="H10" s="193">
        <v>538000</v>
      </c>
      <c r="I10" s="194">
        <v>588000</v>
      </c>
      <c r="J10" s="193">
        <v>547800</v>
      </c>
      <c r="K10" s="194">
        <v>643200</v>
      </c>
      <c r="L10" s="193">
        <v>687000</v>
      </c>
      <c r="M10" s="194">
        <v>727000</v>
      </c>
      <c r="N10" s="195">
        <v>802000</v>
      </c>
      <c r="O10" s="194">
        <v>865000</v>
      </c>
      <c r="P10" s="193">
        <v>840100</v>
      </c>
      <c r="Q10" s="235">
        <v>794200</v>
      </c>
      <c r="R10" s="238">
        <v>774000</v>
      </c>
      <c r="S10" s="262">
        <v>797800</v>
      </c>
      <c r="T10" s="262">
        <v>810500</v>
      </c>
      <c r="U10" s="262">
        <v>773500</v>
      </c>
      <c r="V10" s="262">
        <v>687600</v>
      </c>
    </row>
    <row r="11" spans="1:22" ht="18.75" customHeight="1">
      <c r="A11" s="192" t="s">
        <v>39</v>
      </c>
      <c r="B11" s="193">
        <v>927608</v>
      </c>
      <c r="C11" s="194">
        <v>882067</v>
      </c>
      <c r="D11" s="193">
        <v>889832</v>
      </c>
      <c r="E11" s="194">
        <v>985647</v>
      </c>
      <c r="F11" s="193">
        <v>1168735</v>
      </c>
      <c r="G11" s="194">
        <v>1126023</v>
      </c>
      <c r="H11" s="193">
        <v>1283632</v>
      </c>
      <c r="I11" s="194">
        <v>1199553</v>
      </c>
      <c r="J11" s="193">
        <v>1072365</v>
      </c>
      <c r="K11" s="194">
        <v>857019</v>
      </c>
      <c r="L11" s="193">
        <v>939241</v>
      </c>
      <c r="M11" s="194">
        <v>996210</v>
      </c>
      <c r="N11" s="195">
        <v>922798</v>
      </c>
      <c r="O11" s="194">
        <v>826421</v>
      </c>
      <c r="P11" s="193">
        <v>668613</v>
      </c>
      <c r="Q11" s="235">
        <v>722122</v>
      </c>
      <c r="R11" s="238">
        <v>673513</v>
      </c>
      <c r="S11" s="262">
        <v>740138</v>
      </c>
      <c r="T11" s="262">
        <v>603329</v>
      </c>
      <c r="U11" s="262">
        <v>639830</v>
      </c>
      <c r="V11" s="262">
        <v>514700</v>
      </c>
    </row>
    <row r="12" spans="1:22" ht="18.75" customHeight="1">
      <c r="A12" s="192" t="s">
        <v>68</v>
      </c>
      <c r="B12" s="193">
        <v>629000</v>
      </c>
      <c r="C12" s="194">
        <v>631500</v>
      </c>
      <c r="D12" s="193">
        <v>640800</v>
      </c>
      <c r="E12" s="194">
        <v>708000</v>
      </c>
      <c r="F12" s="193">
        <v>743000</v>
      </c>
      <c r="G12" s="194">
        <v>772000</v>
      </c>
      <c r="H12" s="193">
        <v>853000</v>
      </c>
      <c r="I12" s="194">
        <v>811000</v>
      </c>
      <c r="J12" s="193">
        <v>881000</v>
      </c>
      <c r="K12" s="194">
        <v>820000</v>
      </c>
      <c r="L12" s="193">
        <v>850900</v>
      </c>
      <c r="M12" s="194">
        <v>892700</v>
      </c>
      <c r="N12" s="195">
        <v>919000</v>
      </c>
      <c r="O12" s="194">
        <v>796000</v>
      </c>
      <c r="P12" s="193">
        <v>704500</v>
      </c>
      <c r="Q12" s="235">
        <v>575000</v>
      </c>
      <c r="R12" s="238">
        <v>624000</v>
      </c>
      <c r="S12" s="262">
        <v>713000</v>
      </c>
      <c r="T12" s="262">
        <v>660000</v>
      </c>
      <c r="U12" s="262">
        <v>702000</v>
      </c>
      <c r="V12" s="262">
        <v>678900</v>
      </c>
    </row>
    <row r="13" spans="1:22" ht="18.75" customHeight="1">
      <c r="A13" s="192" t="s">
        <v>70</v>
      </c>
      <c r="B13" s="193">
        <v>42200</v>
      </c>
      <c r="C13" s="194">
        <v>42000</v>
      </c>
      <c r="D13" s="193">
        <v>45000</v>
      </c>
      <c r="E13" s="194">
        <v>32400</v>
      </c>
      <c r="F13" s="193">
        <v>25900</v>
      </c>
      <c r="G13" s="194">
        <v>20400</v>
      </c>
      <c r="H13" s="193">
        <v>21300</v>
      </c>
      <c r="I13" s="194">
        <v>19000</v>
      </c>
      <c r="J13" s="193">
        <v>19000</v>
      </c>
      <c r="K13" s="194">
        <v>34500</v>
      </c>
      <c r="L13" s="193">
        <v>42200</v>
      </c>
      <c r="M13" s="194">
        <v>51300</v>
      </c>
      <c r="N13" s="195">
        <v>64500</v>
      </c>
      <c r="O13" s="194">
        <v>85200</v>
      </c>
      <c r="P13" s="193">
        <v>97100</v>
      </c>
      <c r="Q13" s="235">
        <v>126800</v>
      </c>
      <c r="R13" s="238">
        <v>145200</v>
      </c>
      <c r="S13" s="262">
        <v>193300</v>
      </c>
      <c r="T13" s="262">
        <v>220100</v>
      </c>
      <c r="U13" s="262">
        <v>287600</v>
      </c>
      <c r="V13" s="262">
        <v>337200</v>
      </c>
    </row>
    <row r="14" spans="1:22" ht="18.75" customHeight="1">
      <c r="A14" s="192" t="s">
        <v>72</v>
      </c>
      <c r="B14" s="193">
        <v>67000</v>
      </c>
      <c r="C14" s="194">
        <v>71000</v>
      </c>
      <c r="D14" s="193">
        <v>76000</v>
      </c>
      <c r="E14" s="194">
        <v>68500</v>
      </c>
      <c r="F14" s="193">
        <v>77800</v>
      </c>
      <c r="G14" s="194">
        <v>78900</v>
      </c>
      <c r="H14" s="193">
        <v>87900</v>
      </c>
      <c r="I14" s="194">
        <v>101000</v>
      </c>
      <c r="J14" s="193">
        <v>102800</v>
      </c>
      <c r="K14" s="194">
        <v>97700</v>
      </c>
      <c r="L14" s="193">
        <v>98800</v>
      </c>
      <c r="M14" s="194">
        <v>106400</v>
      </c>
      <c r="N14" s="195">
        <v>110700</v>
      </c>
      <c r="O14" s="194">
        <v>111200</v>
      </c>
      <c r="P14" s="193">
        <v>113600</v>
      </c>
      <c r="Q14" s="235">
        <v>99700</v>
      </c>
      <c r="R14" s="238">
        <v>90600</v>
      </c>
      <c r="S14" s="262">
        <v>102200</v>
      </c>
      <c r="T14" s="262">
        <v>106100</v>
      </c>
      <c r="U14" s="262">
        <v>107800</v>
      </c>
      <c r="V14" s="262">
        <v>103700</v>
      </c>
    </row>
    <row r="15" spans="1:22" ht="18.75" customHeight="1">
      <c r="A15" s="192" t="s">
        <v>101</v>
      </c>
      <c r="B15" s="193">
        <v>87600</v>
      </c>
      <c r="C15" s="194">
        <v>86200</v>
      </c>
      <c r="D15" s="193">
        <v>90500</v>
      </c>
      <c r="E15" s="194">
        <v>92000</v>
      </c>
      <c r="F15" s="193">
        <v>94700</v>
      </c>
      <c r="G15" s="194">
        <v>104400</v>
      </c>
      <c r="H15" s="193">
        <v>109200</v>
      </c>
      <c r="I15" s="194">
        <v>117600</v>
      </c>
      <c r="J15" s="193">
        <v>129200</v>
      </c>
      <c r="K15" s="194">
        <v>136900</v>
      </c>
      <c r="L15" s="193">
        <v>153000</v>
      </c>
      <c r="M15" s="194">
        <v>158200</v>
      </c>
      <c r="N15" s="195">
        <v>152000</v>
      </c>
      <c r="O15" s="194">
        <v>130500</v>
      </c>
      <c r="P15" s="193">
        <v>103800</v>
      </c>
      <c r="Q15" s="235">
        <v>88600</v>
      </c>
      <c r="R15" s="238">
        <v>79000</v>
      </c>
      <c r="S15" s="262">
        <v>83100</v>
      </c>
      <c r="T15" s="262">
        <v>82600</v>
      </c>
      <c r="U15" s="262">
        <v>74800</v>
      </c>
      <c r="V15" s="262">
        <v>74900</v>
      </c>
    </row>
    <row r="16" spans="1:22" ht="18.75" customHeight="1">
      <c r="A16" s="192" t="s">
        <v>131</v>
      </c>
      <c r="B16" s="193">
        <v>4400</v>
      </c>
      <c r="C16" s="194">
        <v>4100</v>
      </c>
      <c r="D16" s="193">
        <v>4200</v>
      </c>
      <c r="E16" s="194">
        <v>4100</v>
      </c>
      <c r="F16" s="193">
        <v>4643</v>
      </c>
      <c r="G16" s="194">
        <v>5400</v>
      </c>
      <c r="H16" s="193">
        <v>5500</v>
      </c>
      <c r="I16" s="194">
        <v>7200</v>
      </c>
      <c r="J16" s="193">
        <v>7900</v>
      </c>
      <c r="K16" s="194">
        <v>7500</v>
      </c>
      <c r="L16" s="193">
        <v>7600</v>
      </c>
      <c r="M16" s="194">
        <v>7500</v>
      </c>
      <c r="N16" s="195">
        <v>7500</v>
      </c>
      <c r="O16" s="194">
        <v>7500</v>
      </c>
      <c r="P16" s="193">
        <v>7500</v>
      </c>
      <c r="Q16" s="235">
        <v>6600</v>
      </c>
      <c r="R16" s="238">
        <v>5400</v>
      </c>
      <c r="S16" s="262">
        <v>5700</v>
      </c>
      <c r="T16" s="262">
        <v>5700</v>
      </c>
      <c r="U16" s="262">
        <v>5700</v>
      </c>
      <c r="V16" s="262">
        <v>5500</v>
      </c>
    </row>
    <row r="17" spans="1:22" s="105" customFormat="1" ht="18.75" customHeight="1">
      <c r="A17" s="196" t="s">
        <v>249</v>
      </c>
      <c r="B17" s="193" t="s">
        <v>36</v>
      </c>
      <c r="C17" s="194" t="s">
        <v>36</v>
      </c>
      <c r="D17" s="193" t="s">
        <v>36</v>
      </c>
      <c r="E17" s="194" t="s">
        <v>36</v>
      </c>
      <c r="F17" s="193" t="s">
        <v>36</v>
      </c>
      <c r="G17" s="194" t="s">
        <v>36</v>
      </c>
      <c r="H17" s="193" t="s">
        <v>36</v>
      </c>
      <c r="I17" s="194" t="s">
        <v>36</v>
      </c>
      <c r="J17" s="193" t="s">
        <v>36</v>
      </c>
      <c r="K17" s="194" t="s">
        <v>36</v>
      </c>
      <c r="L17" s="193" t="s">
        <v>36</v>
      </c>
      <c r="M17" s="194" t="s">
        <v>36</v>
      </c>
      <c r="N17" s="193" t="s">
        <v>36</v>
      </c>
      <c r="O17" s="194" t="s">
        <v>36</v>
      </c>
      <c r="P17" s="193" t="s">
        <v>36</v>
      </c>
      <c r="Q17" s="235" t="s">
        <v>36</v>
      </c>
      <c r="R17" s="239" t="s">
        <v>36</v>
      </c>
      <c r="S17" s="263" t="s">
        <v>36</v>
      </c>
      <c r="T17" s="263" t="s">
        <v>36</v>
      </c>
      <c r="U17" s="263" t="s">
        <v>36</v>
      </c>
      <c r="V17" s="263" t="s">
        <v>36</v>
      </c>
    </row>
    <row r="18" spans="1:22" s="128" customFormat="1" ht="18.75" customHeight="1">
      <c r="A18" s="197" t="s">
        <v>250</v>
      </c>
      <c r="B18" s="198">
        <f>SUM(B7:B16)</f>
        <v>6341108</v>
      </c>
      <c r="C18" s="199">
        <f t="shared" ref="C18:U18" si="0">SUM(C7:C16)</f>
        <v>6420367</v>
      </c>
      <c r="D18" s="198">
        <f t="shared" si="0"/>
        <v>6790832</v>
      </c>
      <c r="E18" s="199">
        <f t="shared" si="0"/>
        <v>7487547</v>
      </c>
      <c r="F18" s="198">
        <f t="shared" si="0"/>
        <v>8156878</v>
      </c>
      <c r="G18" s="199">
        <f t="shared" si="0"/>
        <v>8337823</v>
      </c>
      <c r="H18" s="198">
        <f t="shared" si="0"/>
        <v>9264132</v>
      </c>
      <c r="I18" s="199">
        <f t="shared" si="0"/>
        <v>9260253</v>
      </c>
      <c r="J18" s="198">
        <f t="shared" si="0"/>
        <v>9261265</v>
      </c>
      <c r="K18" s="199">
        <f t="shared" si="0"/>
        <v>8912519</v>
      </c>
      <c r="L18" s="198">
        <f t="shared" si="0"/>
        <v>9517441</v>
      </c>
      <c r="M18" s="199">
        <f t="shared" si="0"/>
        <v>10287610</v>
      </c>
      <c r="N18" s="198">
        <f t="shared" si="0"/>
        <v>10645598</v>
      </c>
      <c r="O18" s="199">
        <f t="shared" si="0"/>
        <v>11177921</v>
      </c>
      <c r="P18" s="198">
        <f>SUM(P7:P16)</f>
        <v>10966113</v>
      </c>
      <c r="Q18" s="236">
        <f t="shared" si="0"/>
        <v>11044422</v>
      </c>
      <c r="R18" s="236">
        <f t="shared" si="0"/>
        <v>11244113</v>
      </c>
      <c r="S18" s="236">
        <f t="shared" si="0"/>
        <v>12002938</v>
      </c>
      <c r="T18" s="236">
        <f t="shared" si="0"/>
        <v>12261829</v>
      </c>
      <c r="U18" s="236">
        <f t="shared" si="0"/>
        <v>11813230</v>
      </c>
      <c r="V18" s="236">
        <f t="shared" ref="V18" si="1">SUM(V7:V16)</f>
        <v>10956600</v>
      </c>
    </row>
    <row r="19" spans="1:22" ht="18.75" customHeight="1">
      <c r="A19" s="147" t="s">
        <v>324</v>
      </c>
      <c r="F19" s="200"/>
      <c r="G19" s="200"/>
      <c r="K19" s="201"/>
      <c r="L19" s="201"/>
      <c r="N19" s="146"/>
      <c r="O19" s="202"/>
    </row>
    <row r="20" spans="1:22" ht="18.75" customHeight="1">
      <c r="A20" s="132" t="s">
        <v>256</v>
      </c>
      <c r="F20" s="200"/>
      <c r="G20" s="200"/>
      <c r="K20" s="105"/>
      <c r="L20" s="105"/>
      <c r="O20" s="203"/>
      <c r="P20" s="203"/>
    </row>
    <row r="21" spans="1:22" ht="18.75" customHeight="1">
      <c r="A21" s="42" t="s">
        <v>257</v>
      </c>
      <c r="G21" s="200"/>
      <c r="H21" s="200"/>
      <c r="I21" s="200"/>
      <c r="J21" s="200"/>
      <c r="K21" s="200"/>
      <c r="L21" s="200"/>
      <c r="M21" s="200"/>
      <c r="N21" s="200"/>
      <c r="O21" s="204"/>
    </row>
    <row r="22" spans="1:22" ht="18.75" customHeight="1">
      <c r="A22" s="105" t="s">
        <v>335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43"/>
    </row>
  </sheetData>
  <mergeCells count="3">
    <mergeCell ref="A4:V4"/>
    <mergeCell ref="A3:V3"/>
    <mergeCell ref="A2:V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view="pageBreakPreview" zoomScaleNormal="100" zoomScaleSheetLayoutView="100" workbookViewId="0">
      <pane xSplit="1" topLeftCell="L1" activePane="topRight" state="frozen"/>
      <selection activeCell="AL17" sqref="AL17"/>
      <selection pane="topRight" activeCell="AL17" sqref="AL17"/>
    </sheetView>
  </sheetViews>
  <sheetFormatPr defaultColWidth="8.6640625" defaultRowHeight="15"/>
  <cols>
    <col min="1" max="1" width="21.6640625" style="42" customWidth="1"/>
    <col min="2" max="11" width="12.6640625" style="42" hidden="1" customWidth="1"/>
    <col min="12" max="14" width="12.6640625" style="42" bestFit="1" customWidth="1"/>
    <col min="15" max="15" width="12.6640625" style="128" bestFit="1" customWidth="1"/>
    <col min="16" max="16" width="12.6640625" style="42" bestFit="1" customWidth="1"/>
    <col min="17" max="22" width="14.1640625" style="42" bestFit="1" customWidth="1"/>
    <col min="23" max="16384" width="8.6640625" style="42"/>
  </cols>
  <sheetData>
    <row r="1" spans="1:22">
      <c r="B1" s="380"/>
      <c r="C1" s="380"/>
      <c r="D1" s="380"/>
      <c r="E1" s="380"/>
      <c r="F1" s="380"/>
      <c r="G1" s="380"/>
      <c r="I1" s="380"/>
      <c r="J1" s="380"/>
      <c r="K1" s="380"/>
      <c r="L1" s="380"/>
      <c r="M1" s="380"/>
    </row>
    <row r="2" spans="1:22" ht="18.75" customHeight="1">
      <c r="A2" s="398" t="s">
        <v>37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</row>
    <row r="3" spans="1:22" ht="18.75" customHeight="1">
      <c r="A3" s="398" t="s">
        <v>126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</row>
    <row r="4" spans="1:22" ht="18.75" customHeight="1">
      <c r="A4" s="398" t="s">
        <v>25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</row>
    <row r="5" spans="1:22" ht="18.75" customHeight="1"/>
    <row r="6" spans="1:22" ht="18.75" customHeight="1">
      <c r="A6" s="384" t="s">
        <v>103</v>
      </c>
      <c r="B6" s="384">
        <v>2000</v>
      </c>
      <c r="C6" s="384">
        <v>2001</v>
      </c>
      <c r="D6" s="384">
        <v>2002</v>
      </c>
      <c r="E6" s="384">
        <v>2003</v>
      </c>
      <c r="F6" s="384">
        <v>2004</v>
      </c>
      <c r="G6" s="384">
        <v>2005</v>
      </c>
      <c r="H6" s="384">
        <v>2006</v>
      </c>
      <c r="I6" s="384">
        <v>2007</v>
      </c>
      <c r="J6" s="384">
        <v>2008</v>
      </c>
      <c r="K6" s="384">
        <v>2009</v>
      </c>
      <c r="L6" s="384">
        <v>2010</v>
      </c>
      <c r="M6" s="384">
        <v>2011</v>
      </c>
      <c r="N6" s="384">
        <v>2012</v>
      </c>
      <c r="O6" s="385">
        <v>2013</v>
      </c>
      <c r="P6" s="385">
        <v>2014</v>
      </c>
      <c r="Q6" s="385">
        <v>2015</v>
      </c>
      <c r="R6" s="385">
        <v>2016</v>
      </c>
      <c r="S6" s="385">
        <v>2017</v>
      </c>
      <c r="T6" s="385">
        <v>2018</v>
      </c>
      <c r="U6" s="385">
        <v>2019</v>
      </c>
      <c r="V6" s="385">
        <v>2020</v>
      </c>
    </row>
    <row r="7" spans="1:22" ht="18.75" customHeight="1">
      <c r="A7" s="152" t="s">
        <v>73</v>
      </c>
      <c r="B7" s="250">
        <v>2166.1529999999998</v>
      </c>
      <c r="C7" s="251">
        <v>2042.079</v>
      </c>
      <c r="D7" s="94">
        <v>2354.4160000000002</v>
      </c>
      <c r="E7" s="251">
        <v>2573.4499999999998</v>
      </c>
      <c r="F7" s="207">
        <v>2637.096</v>
      </c>
      <c r="G7" s="11">
        <v>2632.3980000000001</v>
      </c>
      <c r="H7" s="11">
        <v>2771.5960000000005</v>
      </c>
      <c r="I7" s="11">
        <v>2703.7620000000002</v>
      </c>
      <c r="J7" s="251">
        <v>2675.2830000000004</v>
      </c>
      <c r="K7" s="94">
        <v>2726.1930000000002</v>
      </c>
      <c r="L7" s="251">
        <v>2866.4470000000001</v>
      </c>
      <c r="M7" s="94">
        <v>2981.7889</v>
      </c>
      <c r="N7" s="358">
        <v>3174.9146000000001</v>
      </c>
      <c r="O7" s="251">
        <v>3751.7136500000001</v>
      </c>
      <c r="P7" s="210">
        <v>3728.7661300000004</v>
      </c>
      <c r="Q7" s="251">
        <v>3775.5481100000002</v>
      </c>
      <c r="R7" s="210">
        <v>3921.8484100000001</v>
      </c>
      <c r="S7" s="210">
        <v>4426.8327499999996</v>
      </c>
      <c r="T7" s="210">
        <v>4491.5993118629895</v>
      </c>
      <c r="U7" s="210">
        <v>3962.3715612799997</v>
      </c>
      <c r="V7" s="210">
        <v>3767.6118551000004</v>
      </c>
    </row>
    <row r="8" spans="1:22" ht="18.75" customHeight="1">
      <c r="A8" s="152" t="s">
        <v>71</v>
      </c>
      <c r="B8" s="11">
        <v>1392.4269999999999</v>
      </c>
      <c r="C8" s="11">
        <v>1496.8579999999999</v>
      </c>
      <c r="D8" s="11">
        <v>1502.2</v>
      </c>
      <c r="E8" s="11">
        <v>1660.5</v>
      </c>
      <c r="F8" s="207">
        <v>1875.1</v>
      </c>
      <c r="G8" s="11">
        <v>2025.0814800000001</v>
      </c>
      <c r="H8" s="11">
        <v>2290.3176100000001</v>
      </c>
      <c r="I8" s="11">
        <v>2415.7101499999999</v>
      </c>
      <c r="J8" s="11">
        <v>2297.26161</v>
      </c>
      <c r="K8" s="94">
        <v>2061.26593</v>
      </c>
      <c r="L8" s="11">
        <v>2368.66102</v>
      </c>
      <c r="M8" s="94">
        <v>2565.77034</v>
      </c>
      <c r="N8" s="9">
        <v>2524.8724800000005</v>
      </c>
      <c r="O8" s="11">
        <v>2770.2261200000003</v>
      </c>
      <c r="P8" s="207">
        <v>2661.6867133333335</v>
      </c>
      <c r="Q8" s="11">
        <v>2679.7194699999995</v>
      </c>
      <c r="R8" s="207">
        <v>2641.6818740000003</v>
      </c>
      <c r="S8" s="207">
        <v>3248.8484669999993</v>
      </c>
      <c r="T8" s="207">
        <v>2961.0487400000002</v>
      </c>
      <c r="U8" s="207">
        <v>2578.71506</v>
      </c>
      <c r="V8" s="207">
        <v>2446.8212530000001</v>
      </c>
    </row>
    <row r="9" spans="1:22" ht="18.75" customHeight="1">
      <c r="A9" s="152" t="s">
        <v>74</v>
      </c>
      <c r="B9" s="94">
        <v>254</v>
      </c>
      <c r="C9" s="11">
        <v>270</v>
      </c>
      <c r="D9" s="94">
        <v>454.8</v>
      </c>
      <c r="E9" s="11">
        <v>432.3</v>
      </c>
      <c r="F9" s="94">
        <v>513.4</v>
      </c>
      <c r="G9" s="11">
        <v>554.1</v>
      </c>
      <c r="H9" s="11">
        <v>703.6</v>
      </c>
      <c r="I9" s="11">
        <v>715.61137829912025</v>
      </c>
      <c r="J9" s="11">
        <v>658.69999999999993</v>
      </c>
      <c r="K9" s="94">
        <v>730.7</v>
      </c>
      <c r="L9" s="11">
        <v>782.19999999999993</v>
      </c>
      <c r="M9" s="94">
        <v>816.60000000000014</v>
      </c>
      <c r="N9" s="9">
        <v>1023.2</v>
      </c>
      <c r="O9" s="11">
        <v>1076.2</v>
      </c>
      <c r="P9" s="207">
        <v>1066.0999999999999</v>
      </c>
      <c r="Q9" s="11">
        <v>1137.4000000000001</v>
      </c>
      <c r="R9" s="207">
        <v>1254.1999999999998</v>
      </c>
      <c r="S9" s="207">
        <v>1380.2570000000001</v>
      </c>
      <c r="T9" s="207">
        <v>1500.1000000000001</v>
      </c>
      <c r="U9" s="207">
        <v>1698.4360000000001</v>
      </c>
      <c r="V9" s="207">
        <v>1750.4233178387931</v>
      </c>
    </row>
    <row r="10" spans="1:22" ht="18.75" customHeight="1">
      <c r="A10" s="152" t="s">
        <v>39</v>
      </c>
      <c r="B10" s="250">
        <v>977.97799999999995</v>
      </c>
      <c r="C10" s="11">
        <v>820.85400000000004</v>
      </c>
      <c r="D10" s="94">
        <v>887.01900000000001</v>
      </c>
      <c r="E10" s="11">
        <v>946.47500000000002</v>
      </c>
      <c r="F10" s="207">
        <v>1109.1300000000001</v>
      </c>
      <c r="G10" s="11">
        <v>1206.8452809321011</v>
      </c>
      <c r="H10" s="11">
        <v>1285.0485250456022</v>
      </c>
      <c r="I10" s="11">
        <v>1209.7474676215995</v>
      </c>
      <c r="J10" s="8">
        <v>1168.6852095437985</v>
      </c>
      <c r="K10" s="208">
        <v>1088.6760899797002</v>
      </c>
      <c r="L10" s="8">
        <v>1243.007218578</v>
      </c>
      <c r="M10" s="208">
        <v>1253.6455283902001</v>
      </c>
      <c r="N10" s="8">
        <v>1303.1678237370004</v>
      </c>
      <c r="O10" s="8">
        <v>1349.4708966582</v>
      </c>
      <c r="P10" s="8">
        <v>1190.9980761191998</v>
      </c>
      <c r="Q10" s="8">
        <v>1113.0130119744999</v>
      </c>
      <c r="R10" s="8">
        <v>1017.60712677</v>
      </c>
      <c r="S10" s="8">
        <v>1193.8910131700002</v>
      </c>
      <c r="T10" s="8">
        <v>1108.7411358099998</v>
      </c>
      <c r="U10" s="8">
        <v>1033.7119592199999</v>
      </c>
      <c r="V10" s="8">
        <v>1071.8146533100003</v>
      </c>
    </row>
    <row r="11" spans="1:22" ht="18.75" customHeight="1">
      <c r="A11" s="152" t="s">
        <v>340</v>
      </c>
      <c r="B11" s="250">
        <v>121</v>
      </c>
      <c r="C11" s="11">
        <v>125</v>
      </c>
      <c r="D11" s="94">
        <v>119</v>
      </c>
      <c r="E11" s="11">
        <v>126</v>
      </c>
      <c r="F11" s="207">
        <v>139</v>
      </c>
      <c r="G11" s="11">
        <v>157</v>
      </c>
      <c r="H11" s="11">
        <v>173.9</v>
      </c>
      <c r="I11" s="11">
        <v>179.2</v>
      </c>
      <c r="J11" s="11">
        <v>203.00000000000003</v>
      </c>
      <c r="K11" s="94">
        <v>221.00000000000003</v>
      </c>
      <c r="L11" s="11">
        <v>226.43386999999996</v>
      </c>
      <c r="M11" s="94">
        <v>233.57750999999999</v>
      </c>
      <c r="N11" s="9">
        <v>254.70906000000002</v>
      </c>
      <c r="O11" s="11">
        <v>285.10760999999997</v>
      </c>
      <c r="P11" s="207">
        <v>322.59799999999996</v>
      </c>
      <c r="Q11" s="11">
        <v>348.34100000000001</v>
      </c>
      <c r="R11" s="207">
        <v>459.12099999999998</v>
      </c>
      <c r="S11" s="207">
        <v>591.37825800000007</v>
      </c>
      <c r="T11" s="207">
        <v>622.33287000000007</v>
      </c>
      <c r="U11" s="207">
        <v>767.25686999999994</v>
      </c>
      <c r="V11" s="207">
        <v>920.08436400000005</v>
      </c>
    </row>
    <row r="12" spans="1:22" ht="18.75" customHeight="1">
      <c r="A12" s="152" t="s">
        <v>70</v>
      </c>
      <c r="B12" s="250">
        <v>39</v>
      </c>
      <c r="C12" s="250">
        <v>38</v>
      </c>
      <c r="D12" s="250">
        <v>44.334687999999993</v>
      </c>
      <c r="E12" s="250">
        <v>36.313043999999998</v>
      </c>
      <c r="F12" s="250">
        <v>32.444569600000001</v>
      </c>
      <c r="G12" s="250">
        <v>28.289000000000001</v>
      </c>
      <c r="H12" s="11">
        <v>25.427</v>
      </c>
      <c r="I12" s="11">
        <v>24.8</v>
      </c>
      <c r="J12" s="11">
        <v>14.499999999999996</v>
      </c>
      <c r="K12" s="94">
        <v>36.44</v>
      </c>
      <c r="L12" s="11">
        <v>42.599999999999994</v>
      </c>
      <c r="M12" s="94">
        <v>44.7</v>
      </c>
      <c r="N12" s="9">
        <v>59.9</v>
      </c>
      <c r="O12" s="11">
        <v>86.100000000000009</v>
      </c>
      <c r="P12" s="207">
        <v>100.10000000000001</v>
      </c>
      <c r="Q12" s="11">
        <v>128</v>
      </c>
      <c r="R12" s="207">
        <v>145.1</v>
      </c>
      <c r="S12" s="207">
        <v>188.8</v>
      </c>
      <c r="T12" s="207">
        <v>217.5</v>
      </c>
      <c r="U12" s="207">
        <v>282</v>
      </c>
      <c r="V12" s="207">
        <v>336.8</v>
      </c>
    </row>
    <row r="13" spans="1:22" ht="18.75" customHeight="1">
      <c r="A13" s="152" t="s">
        <v>165</v>
      </c>
      <c r="B13" s="250">
        <v>27</v>
      </c>
      <c r="C13" s="11">
        <v>29</v>
      </c>
      <c r="D13" s="94">
        <v>37.299999999999997</v>
      </c>
      <c r="E13" s="11">
        <v>36.47</v>
      </c>
      <c r="F13" s="207">
        <v>41.372999999999998</v>
      </c>
      <c r="G13" s="11">
        <v>48.04</v>
      </c>
      <c r="H13" s="11">
        <v>56</v>
      </c>
      <c r="I13" s="11">
        <v>62</v>
      </c>
      <c r="J13" s="11">
        <v>54.7</v>
      </c>
      <c r="K13" s="94">
        <v>50.699999999999996</v>
      </c>
      <c r="L13" s="11">
        <v>67.3</v>
      </c>
      <c r="M13" s="94">
        <v>67.500000000000014</v>
      </c>
      <c r="N13" s="11">
        <v>69.103734939759036</v>
      </c>
      <c r="O13" s="11">
        <v>73.260159362549771</v>
      </c>
      <c r="P13" s="207">
        <v>79.148183698124512</v>
      </c>
      <c r="Q13" s="11">
        <v>85.773954650373014</v>
      </c>
      <c r="R13" s="207">
        <v>109.45706895968972</v>
      </c>
      <c r="S13" s="207">
        <v>146.62480955189699</v>
      </c>
      <c r="T13" s="207">
        <v>161.88910829614059</v>
      </c>
      <c r="U13" s="207">
        <v>200.43771542209822</v>
      </c>
      <c r="V13" s="207">
        <v>193.93771542209822</v>
      </c>
    </row>
    <row r="14" spans="1:22" ht="18.75" customHeight="1">
      <c r="A14" s="152" t="s">
        <v>72</v>
      </c>
      <c r="B14" s="250">
        <v>30.2</v>
      </c>
      <c r="C14" s="11">
        <v>39.799999999999997</v>
      </c>
      <c r="D14" s="94">
        <v>45.4</v>
      </c>
      <c r="E14" s="11">
        <v>56.2</v>
      </c>
      <c r="F14" s="207">
        <v>43.9</v>
      </c>
      <c r="G14" s="11">
        <v>39.5</v>
      </c>
      <c r="H14" s="11">
        <v>26.7164</v>
      </c>
      <c r="I14" s="11">
        <v>30.385000000000002</v>
      </c>
      <c r="J14" s="11">
        <v>37.707599999999999</v>
      </c>
      <c r="K14" s="94">
        <v>28.413</v>
      </c>
      <c r="L14" s="11">
        <v>34.855599999999995</v>
      </c>
      <c r="M14" s="94">
        <v>43.332000000000001</v>
      </c>
      <c r="N14" s="9">
        <v>52.5246</v>
      </c>
      <c r="O14" s="11">
        <v>67.238600000000005</v>
      </c>
      <c r="P14" s="207">
        <v>87.857399999999998</v>
      </c>
      <c r="Q14" s="11">
        <v>79.739199999999997</v>
      </c>
      <c r="R14" s="207">
        <v>68.846999999999994</v>
      </c>
      <c r="S14" s="207">
        <v>132.70319999999998</v>
      </c>
      <c r="T14" s="207">
        <v>118.17179035285861</v>
      </c>
      <c r="U14" s="207">
        <v>125.15196000000002</v>
      </c>
      <c r="V14" s="207">
        <v>156.69086140405884</v>
      </c>
    </row>
    <row r="15" spans="1:22" ht="18.75" customHeight="1">
      <c r="A15" s="152" t="s">
        <v>341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4.2</v>
      </c>
      <c r="K15" s="94">
        <v>4.8</v>
      </c>
      <c r="L15" s="11">
        <v>7.0708000000000011</v>
      </c>
      <c r="M15" s="94">
        <v>8.8403999999999989</v>
      </c>
      <c r="N15" s="9">
        <v>20.4512</v>
      </c>
      <c r="O15" s="11">
        <v>41.954400000000007</v>
      </c>
      <c r="P15" s="11">
        <v>58.400000000000013</v>
      </c>
      <c r="Q15" s="11">
        <v>66.40000000000002</v>
      </c>
      <c r="R15" s="207">
        <v>70.638297872340431</v>
      </c>
      <c r="S15" s="207">
        <v>78.293445830276369</v>
      </c>
      <c r="T15" s="207">
        <v>101.49180728784546</v>
      </c>
      <c r="U15" s="207">
        <v>130</v>
      </c>
      <c r="V15" s="207">
        <v>130.89000000000004</v>
      </c>
    </row>
    <row r="16" spans="1:22" ht="18.75" customHeight="1">
      <c r="A16" s="152" t="s">
        <v>342</v>
      </c>
      <c r="B16" s="359">
        <v>31.8</v>
      </c>
      <c r="C16" s="10">
        <v>33</v>
      </c>
      <c r="D16" s="360">
        <v>40.1</v>
      </c>
      <c r="E16" s="10">
        <v>41</v>
      </c>
      <c r="F16" s="361">
        <v>52.9</v>
      </c>
      <c r="G16" s="11">
        <v>54.6</v>
      </c>
      <c r="H16" s="11">
        <v>55.401000000000003</v>
      </c>
      <c r="I16" s="11">
        <v>68.671999999999997</v>
      </c>
      <c r="J16" s="11">
        <v>73.359800000000007</v>
      </c>
      <c r="K16" s="208">
        <v>77.590999999999994</v>
      </c>
      <c r="L16" s="8">
        <v>76.295400000000001</v>
      </c>
      <c r="M16" s="208">
        <v>88.092199999999991</v>
      </c>
      <c r="N16" s="8">
        <v>87.563799999999986</v>
      </c>
      <c r="O16" s="11">
        <v>88.248199999999997</v>
      </c>
      <c r="P16" s="207">
        <v>91.102800000000002</v>
      </c>
      <c r="Q16" s="11">
        <v>86.006200000000007</v>
      </c>
      <c r="R16" s="207">
        <v>81.438800000000001</v>
      </c>
      <c r="S16" s="207">
        <v>95.03479999999999</v>
      </c>
      <c r="T16" s="207">
        <v>97.559447633824888</v>
      </c>
      <c r="U16" s="207">
        <v>94.950569999999999</v>
      </c>
      <c r="V16" s="207">
        <v>96.845174000000014</v>
      </c>
    </row>
    <row r="17" spans="1:22" ht="18.75" customHeight="1">
      <c r="A17" s="152" t="s">
        <v>333</v>
      </c>
      <c r="B17" s="250">
        <v>105</v>
      </c>
      <c r="C17" s="11">
        <v>107</v>
      </c>
      <c r="D17" s="94">
        <v>109</v>
      </c>
      <c r="E17" s="11">
        <v>107</v>
      </c>
      <c r="F17" s="207">
        <v>114.5</v>
      </c>
      <c r="G17" s="11">
        <v>111</v>
      </c>
      <c r="H17" s="11">
        <v>100.5</v>
      </c>
      <c r="I17" s="11">
        <v>120.77099999999999</v>
      </c>
      <c r="J17" s="11">
        <v>84.774000000000029</v>
      </c>
      <c r="K17" s="94">
        <v>59.456000000000003</v>
      </c>
      <c r="L17" s="11">
        <v>62.1</v>
      </c>
      <c r="M17" s="94">
        <v>64.489999999999995</v>
      </c>
      <c r="N17" s="9">
        <v>63.999999999999986</v>
      </c>
      <c r="O17" s="11">
        <v>68.848814196444749</v>
      </c>
      <c r="P17" s="207">
        <v>59.868534083864994</v>
      </c>
      <c r="Q17" s="11">
        <v>58.599999999999987</v>
      </c>
      <c r="R17" s="207">
        <v>60.499999999999993</v>
      </c>
      <c r="S17" s="207">
        <v>62.969088540123401</v>
      </c>
      <c r="T17" s="207">
        <v>75.399999999999991</v>
      </c>
      <c r="U17" s="207">
        <v>89.399999999999977</v>
      </c>
      <c r="V17" s="207">
        <v>89.179999999999964</v>
      </c>
    </row>
    <row r="18" spans="1:22" ht="18.75" customHeight="1">
      <c r="A18" s="152" t="s">
        <v>67</v>
      </c>
      <c r="B18" s="250">
        <v>0</v>
      </c>
      <c r="C18" s="11">
        <v>182.46299999999974</v>
      </c>
      <c r="D18" s="94">
        <v>193.09460000000036</v>
      </c>
      <c r="E18" s="11">
        <v>209.51699999999892</v>
      </c>
      <c r="F18" s="207">
        <v>225.1190000000006</v>
      </c>
      <c r="G18" s="11">
        <v>156.83098906789928</v>
      </c>
      <c r="H18" s="11">
        <v>245.01170495439874</v>
      </c>
      <c r="I18" s="11">
        <v>237.61150237839956</v>
      </c>
      <c r="J18" s="11">
        <v>270.69318045620093</v>
      </c>
      <c r="K18" s="94">
        <v>231.65893002029952</v>
      </c>
      <c r="L18" s="11">
        <v>270.1235524220001</v>
      </c>
      <c r="M18" s="94">
        <v>260.22597914588187</v>
      </c>
      <c r="N18" s="9">
        <v>236.2700089037462</v>
      </c>
      <c r="O18" s="11">
        <v>219.17745350371479</v>
      </c>
      <c r="P18" s="207">
        <v>397.38348748314093</v>
      </c>
      <c r="Q18" s="11">
        <v>640.80235244898722</v>
      </c>
      <c r="R18" s="207">
        <v>620.08647991597718</v>
      </c>
      <c r="S18" s="207">
        <v>613.93022702855887</v>
      </c>
      <c r="T18" s="207">
        <v>622.10775606740935</v>
      </c>
      <c r="U18" s="207">
        <v>649.18386354045288</v>
      </c>
      <c r="V18" s="207">
        <v>577.92083787787851</v>
      </c>
    </row>
    <row r="19" spans="1:22" s="128" customFormat="1" ht="18.75" customHeight="1">
      <c r="A19" s="384" t="s">
        <v>19</v>
      </c>
      <c r="B19" s="362">
        <f t="shared" ref="B19:U19" si="0">SUM(B7:B18)</f>
        <v>5144.558</v>
      </c>
      <c r="C19" s="363">
        <f t="shared" si="0"/>
        <v>5184.0540000000001</v>
      </c>
      <c r="D19" s="364">
        <f t="shared" si="0"/>
        <v>5786.6642880000009</v>
      </c>
      <c r="E19" s="363">
        <f t="shared" si="0"/>
        <v>6225.2250439999998</v>
      </c>
      <c r="F19" s="363">
        <f t="shared" si="0"/>
        <v>6783.9625695999994</v>
      </c>
      <c r="G19" s="363">
        <f t="shared" si="0"/>
        <v>7013.6847500000003</v>
      </c>
      <c r="H19" s="363">
        <f t="shared" si="0"/>
        <v>7733.5182400000012</v>
      </c>
      <c r="I19" s="363">
        <f t="shared" si="0"/>
        <v>7768.270498299119</v>
      </c>
      <c r="J19" s="363">
        <f t="shared" si="0"/>
        <v>7542.8643999999995</v>
      </c>
      <c r="K19" s="363">
        <f t="shared" si="0"/>
        <v>7316.8939499999997</v>
      </c>
      <c r="L19" s="363">
        <f t="shared" si="0"/>
        <v>8047.0944610000006</v>
      </c>
      <c r="M19" s="363">
        <f t="shared" si="0"/>
        <v>8428.5628575360824</v>
      </c>
      <c r="N19" s="363">
        <f t="shared" si="0"/>
        <v>8870.6773075805049</v>
      </c>
      <c r="O19" s="363">
        <f t="shared" si="0"/>
        <v>9877.5459037209093</v>
      </c>
      <c r="P19" s="363">
        <f t="shared" si="0"/>
        <v>9844.0093247176665</v>
      </c>
      <c r="Q19" s="363">
        <f t="shared" si="0"/>
        <v>10199.343299073858</v>
      </c>
      <c r="R19" s="363">
        <f t="shared" si="0"/>
        <v>10450.526057518005</v>
      </c>
      <c r="S19" s="363">
        <f t="shared" si="0"/>
        <v>12159.563059120854</v>
      </c>
      <c r="T19" s="363">
        <f t="shared" si="0"/>
        <v>12077.941967311068</v>
      </c>
      <c r="U19" s="363">
        <f t="shared" si="0"/>
        <v>11611.615559462549</v>
      </c>
      <c r="V19" s="363">
        <f t="shared" ref="V19" si="1">SUM(V7:V18)</f>
        <v>11539.020031952829</v>
      </c>
    </row>
    <row r="20" spans="1:22" s="128" customFormat="1" ht="18.75" customHeight="1">
      <c r="A20" s="247" t="s">
        <v>343</v>
      </c>
      <c r="B20" s="94"/>
      <c r="C20" s="94"/>
      <c r="D20" s="94"/>
      <c r="E20" s="94"/>
      <c r="F20" s="94"/>
      <c r="G20" s="94"/>
      <c r="H20" s="94"/>
      <c r="I20" s="94"/>
      <c r="J20" s="94"/>
      <c r="K20" s="209"/>
      <c r="L20" s="209"/>
      <c r="M20" s="94"/>
      <c r="N20" s="209"/>
      <c r="O20" s="94"/>
      <c r="P20" s="365"/>
      <c r="Q20" s="365"/>
      <c r="R20" s="365"/>
      <c r="S20" s="365"/>
      <c r="T20" s="365"/>
      <c r="U20" s="365"/>
      <c r="V20" s="365"/>
    </row>
    <row r="21" spans="1:22" ht="18.75" customHeight="1">
      <c r="A21" s="132" t="s">
        <v>336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</row>
    <row r="22" spans="1:22" ht="18.75" customHeight="1">
      <c r="A22" s="42" t="s">
        <v>288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</row>
    <row r="23" spans="1:22" ht="18.75" customHeight="1">
      <c r="A23" s="1"/>
      <c r="B23" s="367"/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</row>
    <row r="24" spans="1:22" ht="14.25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</row>
    <row r="25" spans="1:22" ht="14.25">
      <c r="D25" s="200"/>
      <c r="E25" s="200"/>
      <c r="F25" s="200"/>
      <c r="G25" s="200"/>
      <c r="H25" s="200"/>
      <c r="O25" s="42"/>
      <c r="Q25" s="365"/>
      <c r="R25" s="365"/>
      <c r="S25" s="365"/>
      <c r="T25" s="365"/>
      <c r="U25" s="365"/>
      <c r="V25" s="365"/>
    </row>
    <row r="26" spans="1:22" ht="14.25">
      <c r="L26" s="200"/>
      <c r="M26" s="200"/>
      <c r="N26" s="200"/>
      <c r="O26" s="200"/>
      <c r="P26" s="200"/>
      <c r="Q26" s="365"/>
      <c r="R26" s="365"/>
      <c r="S26" s="365"/>
      <c r="T26" s="365"/>
      <c r="U26" s="365"/>
      <c r="V26" s="365"/>
    </row>
    <row r="27" spans="1:22" ht="14.25">
      <c r="L27" s="200"/>
      <c r="M27" s="200"/>
      <c r="N27" s="200"/>
      <c r="O27" s="200"/>
      <c r="P27" s="200"/>
      <c r="Q27" s="365"/>
      <c r="R27" s="365"/>
      <c r="S27" s="365"/>
      <c r="T27" s="365"/>
      <c r="U27" s="365"/>
      <c r="V27" s="365"/>
    </row>
    <row r="28" spans="1:22" ht="14.25">
      <c r="L28" s="200"/>
      <c r="M28" s="200"/>
      <c r="N28" s="200"/>
      <c r="O28" s="200"/>
      <c r="P28" s="200"/>
      <c r="Q28" s="365"/>
      <c r="R28" s="365"/>
      <c r="S28" s="365"/>
      <c r="T28" s="365"/>
      <c r="U28" s="365"/>
      <c r="V28" s="365"/>
    </row>
    <row r="29" spans="1:22" ht="14.25">
      <c r="L29" s="200"/>
      <c r="M29" s="200"/>
      <c r="N29" s="200"/>
      <c r="O29" s="200"/>
      <c r="P29" s="200"/>
      <c r="Q29" s="365"/>
      <c r="R29" s="365"/>
      <c r="S29" s="365"/>
      <c r="T29" s="365"/>
      <c r="U29" s="365"/>
      <c r="V29" s="365"/>
    </row>
    <row r="30" spans="1:22" ht="14.25">
      <c r="L30" s="200"/>
      <c r="M30" s="200"/>
      <c r="N30" s="200"/>
      <c r="O30" s="200"/>
      <c r="P30" s="200"/>
      <c r="Q30" s="365"/>
      <c r="R30" s="365"/>
      <c r="S30" s="365"/>
      <c r="T30" s="365"/>
      <c r="U30" s="365"/>
      <c r="V30" s="365"/>
    </row>
    <row r="31" spans="1:22" ht="14.25">
      <c r="L31" s="200"/>
      <c r="M31" s="200"/>
      <c r="N31" s="200"/>
      <c r="O31" s="200"/>
      <c r="P31" s="200"/>
      <c r="Q31" s="365"/>
      <c r="R31" s="365"/>
      <c r="S31" s="365"/>
      <c r="T31" s="365"/>
      <c r="U31" s="365"/>
      <c r="V31" s="365"/>
    </row>
    <row r="32" spans="1:22" ht="14.25">
      <c r="L32" s="200"/>
      <c r="M32" s="200"/>
      <c r="N32" s="200"/>
      <c r="O32" s="200"/>
      <c r="P32" s="200"/>
      <c r="Q32" s="200"/>
      <c r="R32" s="200"/>
      <c r="S32" s="200"/>
    </row>
    <row r="33" spans="12:19" ht="14.25">
      <c r="L33" s="200"/>
      <c r="M33" s="200"/>
      <c r="N33" s="200"/>
      <c r="O33" s="200"/>
      <c r="P33" s="200"/>
      <c r="Q33" s="200"/>
      <c r="R33" s="200"/>
      <c r="S33" s="200"/>
    </row>
    <row r="34" spans="12:19" ht="14.25">
      <c r="L34" s="200"/>
      <c r="M34" s="200"/>
      <c r="N34" s="200"/>
      <c r="O34" s="200"/>
      <c r="P34" s="200"/>
      <c r="Q34" s="200"/>
      <c r="R34" s="200"/>
      <c r="S34" s="200"/>
    </row>
    <row r="35" spans="12:19" ht="14.25">
      <c r="L35" s="200"/>
      <c r="M35" s="200"/>
      <c r="N35" s="200"/>
      <c r="O35" s="200"/>
      <c r="P35" s="200"/>
      <c r="Q35" s="200"/>
      <c r="R35" s="200"/>
      <c r="S35" s="200"/>
    </row>
    <row r="36" spans="12:19" ht="14.25">
      <c r="L36" s="200"/>
      <c r="M36" s="200"/>
      <c r="N36" s="200"/>
      <c r="O36" s="200"/>
      <c r="P36" s="200"/>
      <c r="Q36" s="200"/>
      <c r="R36" s="200"/>
      <c r="S36" s="200"/>
    </row>
    <row r="37" spans="12:19" ht="14.25">
      <c r="L37" s="200"/>
      <c r="M37" s="200"/>
      <c r="N37" s="200"/>
      <c r="O37" s="200"/>
      <c r="P37" s="200"/>
      <c r="Q37" s="200"/>
      <c r="R37" s="200"/>
      <c r="S37" s="200"/>
    </row>
    <row r="38" spans="12:19" ht="14.25">
      <c r="L38" s="242"/>
      <c r="M38" s="242"/>
      <c r="N38" s="242"/>
      <c r="O38" s="242"/>
      <c r="P38" s="242"/>
      <c r="Q38" s="242"/>
      <c r="R38" s="242"/>
      <c r="S38" s="242"/>
    </row>
    <row r="39" spans="12:19" ht="14.25">
      <c r="L39" s="242"/>
      <c r="M39" s="242"/>
      <c r="N39" s="242"/>
      <c r="O39" s="242"/>
      <c r="P39" s="242"/>
      <c r="Q39" s="242"/>
      <c r="R39" s="242"/>
      <c r="S39" s="242"/>
    </row>
    <row r="40" spans="12:19" ht="14.25">
      <c r="O40" s="42"/>
    </row>
    <row r="41" spans="12:19" ht="14.25">
      <c r="O41" s="42"/>
    </row>
    <row r="42" spans="12:19" ht="14.25">
      <c r="O42" s="42"/>
    </row>
    <row r="43" spans="12:19" ht="14.25">
      <c r="O43" s="42"/>
    </row>
    <row r="44" spans="12:19" ht="14.25">
      <c r="O44" s="42"/>
    </row>
    <row r="45" spans="12:19" ht="14.25">
      <c r="O45" s="42"/>
    </row>
    <row r="46" spans="12:19" ht="14.25">
      <c r="O46" s="42"/>
    </row>
  </sheetData>
  <mergeCells count="3">
    <mergeCell ref="A4:V4"/>
    <mergeCell ref="A3:V3"/>
    <mergeCell ref="A2:V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83"/>
  <sheetViews>
    <sheetView view="pageBreakPreview" zoomScaleNormal="100" zoomScaleSheetLayoutView="100" workbookViewId="0">
      <pane xSplit="1" ySplit="27" topLeftCell="B28" activePane="bottomRight" state="frozen"/>
      <selection activeCell="AL17" sqref="AL17"/>
      <selection pane="topRight" activeCell="AL17" sqref="AL17"/>
      <selection pane="bottomLeft" activeCell="AL17" sqref="AL17"/>
      <selection pane="bottomRight" activeCell="AL17" sqref="AL17"/>
    </sheetView>
  </sheetViews>
  <sheetFormatPr defaultColWidth="9.6640625" defaultRowHeight="12.75"/>
  <cols>
    <col min="1" max="1" width="9.6640625" style="211" customWidth="1"/>
    <col min="2" max="2" width="19.1640625" style="211" customWidth="1"/>
    <col min="3" max="3" width="11.1640625" style="211" customWidth="1"/>
    <col min="4" max="4" width="19.1640625" style="211" customWidth="1"/>
    <col min="5" max="5" width="11.1640625" style="211" customWidth="1"/>
    <col min="6" max="6" width="13" style="211" customWidth="1"/>
    <col min="7" max="7" width="19.1640625" style="211" customWidth="1"/>
    <col min="8" max="8" width="11.1640625" style="211" customWidth="1"/>
    <col min="9" max="9" width="19.1640625" style="211" customWidth="1"/>
    <col min="10" max="10" width="11.1640625" style="211" customWidth="1"/>
    <col min="11" max="11" width="13" style="218" customWidth="1"/>
    <col min="12" max="13" width="14.5" style="211" customWidth="1"/>
    <col min="14" max="14" width="13.1640625" style="211" customWidth="1"/>
    <col min="15" max="16384" width="9.6640625" style="211"/>
  </cols>
  <sheetData>
    <row r="2" spans="1:16" ht="18.75" customHeight="1">
      <c r="A2" s="398" t="s">
        <v>252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</row>
    <row r="3" spans="1:16" ht="18.75" customHeight="1">
      <c r="A3" s="398" t="s">
        <v>24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</row>
    <row r="4" spans="1:16" ht="18.75" customHeight="1">
      <c r="A4" s="380"/>
      <c r="B4" s="380"/>
      <c r="C4" s="380"/>
      <c r="D4" s="99"/>
      <c r="E4" s="380"/>
      <c r="F4" s="380"/>
      <c r="G4" s="99"/>
      <c r="H4" s="99"/>
      <c r="I4" s="99"/>
      <c r="J4" s="99"/>
      <c r="K4" s="110"/>
      <c r="L4" s="99"/>
      <c r="M4" s="99"/>
      <c r="N4" s="99"/>
    </row>
    <row r="5" spans="1:16" ht="18.75" customHeight="1">
      <c r="A5" s="467" t="s">
        <v>1</v>
      </c>
      <c r="B5" s="467" t="s">
        <v>38</v>
      </c>
      <c r="C5" s="470"/>
      <c r="D5" s="470"/>
      <c r="E5" s="470"/>
      <c r="F5" s="471"/>
      <c r="G5" s="446" t="s">
        <v>26</v>
      </c>
      <c r="H5" s="447"/>
      <c r="I5" s="447"/>
      <c r="J5" s="447"/>
      <c r="K5" s="448"/>
      <c r="L5" s="446" t="s">
        <v>251</v>
      </c>
      <c r="M5" s="447"/>
      <c r="N5" s="416"/>
    </row>
    <row r="6" spans="1:16" ht="18.75" customHeight="1">
      <c r="A6" s="468"/>
      <c r="B6" s="415" t="s">
        <v>27</v>
      </c>
      <c r="C6" s="416"/>
      <c r="D6" s="415" t="s">
        <v>28</v>
      </c>
      <c r="E6" s="416"/>
      <c r="F6" s="465" t="s">
        <v>19</v>
      </c>
      <c r="G6" s="415" t="s">
        <v>27</v>
      </c>
      <c r="H6" s="416"/>
      <c r="I6" s="415" t="s">
        <v>28</v>
      </c>
      <c r="J6" s="416"/>
      <c r="K6" s="472" t="s">
        <v>19</v>
      </c>
      <c r="L6" s="460" t="s">
        <v>27</v>
      </c>
      <c r="M6" s="460" t="s">
        <v>28</v>
      </c>
      <c r="N6" s="465" t="s">
        <v>19</v>
      </c>
    </row>
    <row r="7" spans="1:16" ht="33" customHeight="1">
      <c r="A7" s="469"/>
      <c r="B7" s="385" t="s">
        <v>290</v>
      </c>
      <c r="C7" s="224" t="s">
        <v>12</v>
      </c>
      <c r="D7" s="385" t="s">
        <v>290</v>
      </c>
      <c r="E7" s="385" t="s">
        <v>12</v>
      </c>
      <c r="F7" s="466"/>
      <c r="G7" s="385" t="s">
        <v>290</v>
      </c>
      <c r="H7" s="385" t="s">
        <v>12</v>
      </c>
      <c r="I7" s="385" t="s">
        <v>290</v>
      </c>
      <c r="J7" s="224" t="s">
        <v>12</v>
      </c>
      <c r="K7" s="473"/>
      <c r="L7" s="461"/>
      <c r="M7" s="461"/>
      <c r="N7" s="466"/>
    </row>
    <row r="8" spans="1:16" ht="18.75" hidden="1" customHeight="1">
      <c r="A8" s="166">
        <v>1990</v>
      </c>
      <c r="B8" s="104">
        <v>5210</v>
      </c>
      <c r="C8" s="213">
        <f t="shared" ref="C8:C27" si="0">B8/$F8*100</f>
        <v>34.231274638633373</v>
      </c>
      <c r="D8" s="104">
        <v>10010</v>
      </c>
      <c r="E8" s="213">
        <f t="shared" ref="E8:E27" si="1">D8/$F8*100</f>
        <v>65.76872536136662</v>
      </c>
      <c r="F8" s="164">
        <f>B8+D8</f>
        <v>15220</v>
      </c>
      <c r="G8" s="212">
        <v>5200</v>
      </c>
      <c r="H8" s="222">
        <f t="shared" ref="H8:H27" si="2">G8/$K8*100</f>
        <v>34.875922199865862</v>
      </c>
      <c r="I8" s="212">
        <v>9710</v>
      </c>
      <c r="J8" s="222">
        <f t="shared" ref="J8:J27" si="3">I8/$K8*100</f>
        <v>65.124077800134145</v>
      </c>
      <c r="K8" s="214">
        <f t="shared" ref="K8:K38" si="4">G8+I8</f>
        <v>14910</v>
      </c>
      <c r="L8" s="119">
        <f t="shared" ref="L8" si="5">B8-G8</f>
        <v>10</v>
      </c>
      <c r="M8" s="225">
        <f t="shared" ref="M8" si="6">D8-I8</f>
        <v>300</v>
      </c>
      <c r="N8" s="100">
        <f t="shared" ref="N8" si="7">F8-K8</f>
        <v>310</v>
      </c>
    </row>
    <row r="9" spans="1:16" ht="18.75" hidden="1" customHeight="1">
      <c r="A9" s="102">
        <v>1991</v>
      </c>
      <c r="B9" s="104">
        <v>5160</v>
      </c>
      <c r="C9" s="215">
        <f t="shared" si="0"/>
        <v>35.70934256055363</v>
      </c>
      <c r="D9" s="104">
        <v>9290</v>
      </c>
      <c r="E9" s="215">
        <f t="shared" si="1"/>
        <v>64.290657439446363</v>
      </c>
      <c r="F9" s="164">
        <f t="shared" ref="F9:F36" si="8">B9+D9</f>
        <v>14450</v>
      </c>
      <c r="G9" s="127">
        <v>5060</v>
      </c>
      <c r="H9" s="222">
        <f t="shared" si="2"/>
        <v>35.434173669467789</v>
      </c>
      <c r="I9" s="127">
        <v>9220</v>
      </c>
      <c r="J9" s="222">
        <f t="shared" si="3"/>
        <v>64.565826330532218</v>
      </c>
      <c r="K9" s="101">
        <f t="shared" si="4"/>
        <v>14280</v>
      </c>
      <c r="L9" s="119">
        <f t="shared" ref="L9:L37" si="9">B9-G9</f>
        <v>100</v>
      </c>
      <c r="M9" s="125">
        <f t="shared" ref="M9:M37" si="10">D9-I9</f>
        <v>70</v>
      </c>
      <c r="N9" s="100">
        <f t="shared" ref="N9:N37" si="11">F9-K9</f>
        <v>170</v>
      </c>
    </row>
    <row r="10" spans="1:16" ht="18.75" hidden="1" customHeight="1">
      <c r="A10" s="102">
        <v>1992</v>
      </c>
      <c r="B10" s="104">
        <v>5450</v>
      </c>
      <c r="C10" s="215">
        <f t="shared" si="0"/>
        <v>36.949152542372879</v>
      </c>
      <c r="D10" s="104">
        <v>9300</v>
      </c>
      <c r="E10" s="215">
        <f t="shared" si="1"/>
        <v>63.050847457627121</v>
      </c>
      <c r="F10" s="164">
        <f t="shared" si="8"/>
        <v>14750</v>
      </c>
      <c r="G10" s="127">
        <v>5330</v>
      </c>
      <c r="H10" s="222">
        <f t="shared" si="2"/>
        <v>36.233854520734191</v>
      </c>
      <c r="I10" s="127">
        <v>9380</v>
      </c>
      <c r="J10" s="222">
        <f t="shared" si="3"/>
        <v>63.766145479265802</v>
      </c>
      <c r="K10" s="101">
        <f t="shared" si="4"/>
        <v>14710</v>
      </c>
      <c r="L10" s="119">
        <f t="shared" si="9"/>
        <v>120</v>
      </c>
      <c r="M10" s="125">
        <f t="shared" si="10"/>
        <v>-80</v>
      </c>
      <c r="N10" s="100">
        <f t="shared" si="11"/>
        <v>40</v>
      </c>
    </row>
    <row r="11" spans="1:16" ht="18.75" hidden="1" customHeight="1">
      <c r="A11" s="102">
        <v>1993</v>
      </c>
      <c r="B11" s="104">
        <v>5310</v>
      </c>
      <c r="C11" s="215">
        <f t="shared" si="0"/>
        <v>38.173975557153128</v>
      </c>
      <c r="D11" s="104">
        <v>8600</v>
      </c>
      <c r="E11" s="215">
        <f t="shared" si="1"/>
        <v>61.826024442846872</v>
      </c>
      <c r="F11" s="164">
        <f t="shared" si="8"/>
        <v>13910</v>
      </c>
      <c r="G11" s="127">
        <v>5430</v>
      </c>
      <c r="H11" s="222">
        <f t="shared" si="2"/>
        <v>38.620199146514942</v>
      </c>
      <c r="I11" s="127">
        <v>8630</v>
      </c>
      <c r="J11" s="222">
        <f t="shared" si="3"/>
        <v>61.379800853485065</v>
      </c>
      <c r="K11" s="101">
        <f t="shared" si="4"/>
        <v>14060</v>
      </c>
      <c r="L11" s="119">
        <f t="shared" si="9"/>
        <v>-120</v>
      </c>
      <c r="M11" s="125">
        <f t="shared" si="10"/>
        <v>-30</v>
      </c>
      <c r="N11" s="100">
        <f t="shared" si="11"/>
        <v>-150</v>
      </c>
    </row>
    <row r="12" spans="1:16" ht="18.75" hidden="1" customHeight="1">
      <c r="A12" s="102">
        <v>1994</v>
      </c>
      <c r="B12" s="104">
        <v>5740</v>
      </c>
      <c r="C12" s="215">
        <f t="shared" si="0"/>
        <v>39.288158795345652</v>
      </c>
      <c r="D12" s="104">
        <v>8870</v>
      </c>
      <c r="E12" s="215">
        <f t="shared" si="1"/>
        <v>60.711841204654348</v>
      </c>
      <c r="F12" s="164">
        <f t="shared" si="8"/>
        <v>14610</v>
      </c>
      <c r="G12" s="127">
        <v>5650</v>
      </c>
      <c r="H12" s="222">
        <f t="shared" si="2"/>
        <v>39.046302695231518</v>
      </c>
      <c r="I12" s="127">
        <v>8820</v>
      </c>
      <c r="J12" s="222">
        <f t="shared" si="3"/>
        <v>60.953697304768482</v>
      </c>
      <c r="K12" s="101">
        <f t="shared" si="4"/>
        <v>14470</v>
      </c>
      <c r="L12" s="119">
        <f t="shared" si="9"/>
        <v>90</v>
      </c>
      <c r="M12" s="125">
        <f t="shared" si="10"/>
        <v>50</v>
      </c>
      <c r="N12" s="100">
        <f t="shared" si="11"/>
        <v>140</v>
      </c>
    </row>
    <row r="13" spans="1:16" ht="18.75" hidden="1" customHeight="1">
      <c r="A13" s="102">
        <v>1995</v>
      </c>
      <c r="B13" s="104">
        <v>6001</v>
      </c>
      <c r="C13" s="215">
        <f t="shared" si="0"/>
        <v>38.738622425924731</v>
      </c>
      <c r="D13" s="104">
        <v>9490</v>
      </c>
      <c r="E13" s="215">
        <f t="shared" si="1"/>
        <v>61.261377574075269</v>
      </c>
      <c r="F13" s="164">
        <f t="shared" si="8"/>
        <v>15491</v>
      </c>
      <c r="G13" s="127">
        <v>5580.0686666666661</v>
      </c>
      <c r="H13" s="222">
        <f t="shared" si="2"/>
        <v>37.525507055493087</v>
      </c>
      <c r="I13" s="127">
        <v>9290</v>
      </c>
      <c r="J13" s="222">
        <f t="shared" si="3"/>
        <v>62.47449294450692</v>
      </c>
      <c r="K13" s="101">
        <f t="shared" si="4"/>
        <v>14870.068666666666</v>
      </c>
      <c r="L13" s="119">
        <f t="shared" si="9"/>
        <v>420.9313333333339</v>
      </c>
      <c r="M13" s="125">
        <f t="shared" si="10"/>
        <v>200</v>
      </c>
      <c r="N13" s="100">
        <f t="shared" si="11"/>
        <v>620.9313333333339</v>
      </c>
      <c r="O13" s="109"/>
      <c r="P13" s="109"/>
    </row>
    <row r="14" spans="1:16" ht="18.75" hidden="1" customHeight="1">
      <c r="A14" s="102">
        <v>1996</v>
      </c>
      <c r="B14" s="104">
        <v>6332</v>
      </c>
      <c r="C14" s="215">
        <f t="shared" si="0"/>
        <v>39.348744717872236</v>
      </c>
      <c r="D14" s="104">
        <v>9760</v>
      </c>
      <c r="E14" s="215">
        <f t="shared" si="1"/>
        <v>60.651255282127771</v>
      </c>
      <c r="F14" s="164">
        <f t="shared" si="8"/>
        <v>16092</v>
      </c>
      <c r="G14" s="127">
        <v>5724.7349999999997</v>
      </c>
      <c r="H14" s="222">
        <f t="shared" si="2"/>
        <v>37.380568452539329</v>
      </c>
      <c r="I14" s="127">
        <v>9590</v>
      </c>
      <c r="J14" s="222">
        <f t="shared" si="3"/>
        <v>62.619431547460657</v>
      </c>
      <c r="K14" s="101">
        <f t="shared" si="4"/>
        <v>15314.735000000001</v>
      </c>
      <c r="L14" s="119">
        <f t="shared" si="9"/>
        <v>607.26500000000033</v>
      </c>
      <c r="M14" s="125">
        <f t="shared" si="10"/>
        <v>170</v>
      </c>
      <c r="N14" s="100">
        <f t="shared" si="11"/>
        <v>777.26499999999942</v>
      </c>
      <c r="O14" s="109"/>
      <c r="P14" s="109"/>
    </row>
    <row r="15" spans="1:16" ht="18.75" hidden="1" customHeight="1">
      <c r="A15" s="102">
        <v>1997</v>
      </c>
      <c r="B15" s="104">
        <v>6470</v>
      </c>
      <c r="C15" s="215">
        <f t="shared" si="0"/>
        <v>39.093655589123863</v>
      </c>
      <c r="D15" s="104">
        <v>10080</v>
      </c>
      <c r="E15" s="215">
        <f t="shared" si="1"/>
        <v>60.906344410876137</v>
      </c>
      <c r="F15" s="164">
        <f t="shared" si="8"/>
        <v>16550</v>
      </c>
      <c r="G15" s="127">
        <v>6054.4195333333337</v>
      </c>
      <c r="H15" s="222">
        <f t="shared" si="2"/>
        <v>37.688380341228886</v>
      </c>
      <c r="I15" s="127">
        <v>10010</v>
      </c>
      <c r="J15" s="222">
        <f t="shared" si="3"/>
        <v>62.311619658771114</v>
      </c>
      <c r="K15" s="101">
        <f t="shared" si="4"/>
        <v>16064.419533333334</v>
      </c>
      <c r="L15" s="119">
        <f t="shared" si="9"/>
        <v>415.58046666666633</v>
      </c>
      <c r="M15" s="125">
        <f t="shared" si="10"/>
        <v>70</v>
      </c>
      <c r="N15" s="100">
        <f t="shared" si="11"/>
        <v>485.58046666666633</v>
      </c>
      <c r="O15" s="109"/>
      <c r="P15" s="109"/>
    </row>
    <row r="16" spans="1:16" ht="18.75" hidden="1" customHeight="1">
      <c r="A16" s="102">
        <v>1998</v>
      </c>
      <c r="B16" s="104">
        <v>6634</v>
      </c>
      <c r="C16" s="215">
        <f t="shared" si="0"/>
        <v>40.171975293690203</v>
      </c>
      <c r="D16" s="104">
        <v>9880</v>
      </c>
      <c r="E16" s="215">
        <f t="shared" si="1"/>
        <v>59.828024706309805</v>
      </c>
      <c r="F16" s="164">
        <f t="shared" si="8"/>
        <v>16514</v>
      </c>
      <c r="G16" s="127">
        <v>6126.7655333333341</v>
      </c>
      <c r="H16" s="222">
        <f t="shared" si="2"/>
        <v>38.300027093393716</v>
      </c>
      <c r="I16" s="127">
        <v>9870</v>
      </c>
      <c r="J16" s="222">
        <f t="shared" si="3"/>
        <v>61.699972906606284</v>
      </c>
      <c r="K16" s="101">
        <f t="shared" si="4"/>
        <v>15996.765533333335</v>
      </c>
      <c r="L16" s="119">
        <f t="shared" si="9"/>
        <v>507.23446666666587</v>
      </c>
      <c r="M16" s="125">
        <f t="shared" si="10"/>
        <v>10</v>
      </c>
      <c r="N16" s="100">
        <f t="shared" si="11"/>
        <v>517.23446666666496</v>
      </c>
      <c r="O16" s="109"/>
      <c r="P16" s="109"/>
    </row>
    <row r="17" spans="1:30" ht="18.75" hidden="1" customHeight="1">
      <c r="A17" s="102">
        <v>1999</v>
      </c>
      <c r="B17" s="104">
        <v>6577</v>
      </c>
      <c r="C17" s="215">
        <f t="shared" si="0"/>
        <v>38.763482053397773</v>
      </c>
      <c r="D17" s="104">
        <v>10390</v>
      </c>
      <c r="E17" s="215">
        <f t="shared" si="1"/>
        <v>61.236517946602234</v>
      </c>
      <c r="F17" s="164">
        <f t="shared" si="8"/>
        <v>16967</v>
      </c>
      <c r="G17" s="127">
        <v>6303.5709666666671</v>
      </c>
      <c r="H17" s="222">
        <f t="shared" si="2"/>
        <v>38.010938532701914</v>
      </c>
      <c r="I17" s="127">
        <v>10280</v>
      </c>
      <c r="J17" s="222">
        <f t="shared" si="3"/>
        <v>61.989061467298093</v>
      </c>
      <c r="K17" s="101">
        <f t="shared" si="4"/>
        <v>16583.570966666666</v>
      </c>
      <c r="L17" s="119">
        <f t="shared" si="9"/>
        <v>273.42903333333288</v>
      </c>
      <c r="M17" s="125">
        <f t="shared" si="10"/>
        <v>110</v>
      </c>
      <c r="N17" s="100">
        <f t="shared" si="11"/>
        <v>383.42903333333379</v>
      </c>
      <c r="O17" s="109"/>
      <c r="P17" s="109"/>
    </row>
    <row r="18" spans="1:30" ht="18.75" hidden="1" customHeight="1">
      <c r="A18" s="102">
        <v>2000</v>
      </c>
      <c r="B18" s="104">
        <v>6811.1042227500002</v>
      </c>
      <c r="C18" s="215">
        <f>B18/$F18*100</f>
        <v>38.521939223604932</v>
      </c>
      <c r="D18" s="104">
        <v>10870</v>
      </c>
      <c r="E18" s="215">
        <f t="shared" si="1"/>
        <v>61.478060776395068</v>
      </c>
      <c r="F18" s="164">
        <f t="shared" si="8"/>
        <v>17681.10422275</v>
      </c>
      <c r="G18" s="127">
        <v>7107.5868333333337</v>
      </c>
      <c r="H18" s="222">
        <f t="shared" si="2"/>
        <v>39.623985652993959</v>
      </c>
      <c r="I18" s="127">
        <v>10830</v>
      </c>
      <c r="J18" s="222">
        <f t="shared" si="3"/>
        <v>60.376014347006034</v>
      </c>
      <c r="K18" s="101">
        <f t="shared" si="4"/>
        <v>17937.586833333335</v>
      </c>
      <c r="L18" s="119">
        <f t="shared" si="9"/>
        <v>-296.48261058333355</v>
      </c>
      <c r="M18" s="125">
        <f t="shared" si="10"/>
        <v>40</v>
      </c>
      <c r="N18" s="100">
        <f t="shared" si="11"/>
        <v>-256.48261058333446</v>
      </c>
      <c r="O18" s="109"/>
      <c r="P18" s="109"/>
    </row>
    <row r="19" spans="1:30" ht="18.75" hidden="1" customHeight="1">
      <c r="A19" s="102">
        <v>2001</v>
      </c>
      <c r="B19" s="104">
        <v>6913.2926150000003</v>
      </c>
      <c r="C19" s="215">
        <f t="shared" si="0"/>
        <v>39.740034086567363</v>
      </c>
      <c r="D19" s="104">
        <v>10483</v>
      </c>
      <c r="E19" s="215">
        <f t="shared" si="1"/>
        <v>60.259965913432644</v>
      </c>
      <c r="F19" s="164">
        <f t="shared" si="8"/>
        <v>17396.292614999998</v>
      </c>
      <c r="G19" s="127">
        <v>7038.9564666666683</v>
      </c>
      <c r="H19" s="222">
        <f t="shared" si="2"/>
        <v>40.706535898557874</v>
      </c>
      <c r="I19" s="127">
        <v>10253</v>
      </c>
      <c r="J19" s="222">
        <f t="shared" si="3"/>
        <v>59.293464101442119</v>
      </c>
      <c r="K19" s="101">
        <f t="shared" si="4"/>
        <v>17291.95646666667</v>
      </c>
      <c r="L19" s="119">
        <f t="shared" si="9"/>
        <v>-125.66385166666805</v>
      </c>
      <c r="M19" s="125">
        <f t="shared" si="10"/>
        <v>230</v>
      </c>
      <c r="N19" s="100">
        <f t="shared" si="11"/>
        <v>104.33614833332831</v>
      </c>
      <c r="O19" s="109"/>
      <c r="P19" s="109"/>
    </row>
    <row r="20" spans="1:30" ht="18.75" hidden="1" customHeight="1">
      <c r="A20" s="102">
        <v>2002</v>
      </c>
      <c r="B20" s="104">
        <v>7316.5639489999985</v>
      </c>
      <c r="C20" s="215">
        <f t="shared" si="0"/>
        <v>40.151093169200621</v>
      </c>
      <c r="D20" s="104">
        <v>10906.01325</v>
      </c>
      <c r="E20" s="215">
        <f t="shared" si="1"/>
        <v>59.848906830799379</v>
      </c>
      <c r="F20" s="164">
        <f t="shared" si="8"/>
        <v>18222.577198999999</v>
      </c>
      <c r="G20" s="127">
        <v>7514.7175933333365</v>
      </c>
      <c r="H20" s="222">
        <f t="shared" si="2"/>
        <v>41.30417473160454</v>
      </c>
      <c r="I20" s="127">
        <v>10678.885455666288</v>
      </c>
      <c r="J20" s="222">
        <f t="shared" si="3"/>
        <v>58.695825268395453</v>
      </c>
      <c r="K20" s="101">
        <f t="shared" si="4"/>
        <v>18193.603048999626</v>
      </c>
      <c r="L20" s="119">
        <f t="shared" si="9"/>
        <v>-198.15364433333798</v>
      </c>
      <c r="M20" s="125">
        <f t="shared" si="10"/>
        <v>227.12779433371179</v>
      </c>
      <c r="N20" s="100">
        <f t="shared" si="11"/>
        <v>28.974150000372902</v>
      </c>
      <c r="O20" s="109"/>
      <c r="P20" s="109"/>
    </row>
    <row r="21" spans="1:30" ht="18.75" hidden="1" customHeight="1">
      <c r="A21" s="102">
        <v>2003</v>
      </c>
      <c r="B21" s="104">
        <v>7986.4007310249999</v>
      </c>
      <c r="C21" s="215">
        <f t="shared" si="0"/>
        <v>41.167120749044521</v>
      </c>
      <c r="D21" s="104">
        <v>11413.548999999999</v>
      </c>
      <c r="E21" s="215">
        <f t="shared" si="1"/>
        <v>58.832879250955472</v>
      </c>
      <c r="F21" s="164">
        <f t="shared" si="8"/>
        <v>19399.949731025001</v>
      </c>
      <c r="G21" s="127">
        <v>7796.6480372305468</v>
      </c>
      <c r="H21" s="222">
        <f t="shared" si="2"/>
        <v>41.093050613748993</v>
      </c>
      <c r="I21" s="127">
        <v>11176.506597879286</v>
      </c>
      <c r="J21" s="222">
        <f t="shared" si="3"/>
        <v>58.906949386251007</v>
      </c>
      <c r="K21" s="101">
        <f t="shared" si="4"/>
        <v>18973.154635109833</v>
      </c>
      <c r="L21" s="119">
        <f t="shared" si="9"/>
        <v>189.75269379445308</v>
      </c>
      <c r="M21" s="125">
        <f t="shared" si="10"/>
        <v>237.04240212071272</v>
      </c>
      <c r="N21" s="100">
        <f t="shared" si="11"/>
        <v>426.79509591516762</v>
      </c>
      <c r="O21" s="109"/>
      <c r="P21" s="109"/>
    </row>
    <row r="22" spans="1:30" ht="18.75" hidden="1" customHeight="1">
      <c r="A22" s="102">
        <v>2004</v>
      </c>
      <c r="B22" s="223">
        <v>8725.6964699999971</v>
      </c>
      <c r="C22" s="215">
        <f t="shared" si="0"/>
        <v>42.143345644774939</v>
      </c>
      <c r="D22" s="223">
        <v>11979.106</v>
      </c>
      <c r="E22" s="215">
        <f t="shared" si="1"/>
        <v>57.856654355225068</v>
      </c>
      <c r="F22" s="164">
        <f t="shared" si="8"/>
        <v>20704.802469999995</v>
      </c>
      <c r="G22" s="180">
        <v>8562.0429293333327</v>
      </c>
      <c r="H22" s="222">
        <f t="shared" si="2"/>
        <v>42.272005063141101</v>
      </c>
      <c r="I22" s="180">
        <v>11692.598213296003</v>
      </c>
      <c r="J22" s="222">
        <f t="shared" si="3"/>
        <v>57.727994936858906</v>
      </c>
      <c r="K22" s="101">
        <f t="shared" si="4"/>
        <v>20254.641142629334</v>
      </c>
      <c r="L22" s="119">
        <f t="shared" si="9"/>
        <v>163.65354066666441</v>
      </c>
      <c r="M22" s="125">
        <f t="shared" si="10"/>
        <v>286.50778670399632</v>
      </c>
      <c r="N22" s="100">
        <f t="shared" si="11"/>
        <v>450.16132737066073</v>
      </c>
      <c r="O22" s="109"/>
      <c r="P22" s="109"/>
    </row>
    <row r="23" spans="1:30" ht="18.75" hidden="1" customHeight="1">
      <c r="A23" s="102">
        <v>2005</v>
      </c>
      <c r="B23" s="223">
        <v>8920.8489862299975</v>
      </c>
      <c r="C23" s="215">
        <f t="shared" si="0"/>
        <v>42.589111344814746</v>
      </c>
      <c r="D23" s="223">
        <v>12025.465</v>
      </c>
      <c r="E23" s="215">
        <f t="shared" si="1"/>
        <v>57.410888655185254</v>
      </c>
      <c r="F23" s="164">
        <f t="shared" si="8"/>
        <v>20946.313986229998</v>
      </c>
      <c r="G23" s="180">
        <v>9049.2745330299986</v>
      </c>
      <c r="H23" s="222">
        <f t="shared" si="2"/>
        <v>43.546955189413801</v>
      </c>
      <c r="I23" s="180">
        <v>11731.224341504092</v>
      </c>
      <c r="J23" s="222">
        <f t="shared" si="3"/>
        <v>56.453044810586206</v>
      </c>
      <c r="K23" s="101">
        <f t="shared" si="4"/>
        <v>20780.498874534089</v>
      </c>
      <c r="L23" s="119">
        <f t="shared" si="9"/>
        <v>-128.42554680000103</v>
      </c>
      <c r="M23" s="125">
        <f t="shared" si="10"/>
        <v>294.24065849590806</v>
      </c>
      <c r="N23" s="100">
        <f t="shared" si="11"/>
        <v>165.81511169590885</v>
      </c>
      <c r="O23" s="109"/>
      <c r="P23" s="109"/>
    </row>
    <row r="24" spans="1:30" ht="18.75" hidden="1" customHeight="1">
      <c r="A24" s="102">
        <v>2006</v>
      </c>
      <c r="B24" s="223">
        <v>9850.2999507475997</v>
      </c>
      <c r="C24" s="215">
        <f t="shared" si="0"/>
        <v>43.681989423258436</v>
      </c>
      <c r="D24" s="223">
        <v>12699.725999999999</v>
      </c>
      <c r="E24" s="215">
        <f t="shared" si="1"/>
        <v>56.31801057674155</v>
      </c>
      <c r="F24" s="164">
        <f t="shared" si="8"/>
        <v>22550.0259507476</v>
      </c>
      <c r="G24" s="180">
        <v>9513.341566199997</v>
      </c>
      <c r="H24" s="222">
        <f t="shared" si="2"/>
        <v>43.34713854333291</v>
      </c>
      <c r="I24" s="180">
        <v>12433.531712851114</v>
      </c>
      <c r="J24" s="222">
        <f t="shared" si="3"/>
        <v>56.652861456667083</v>
      </c>
      <c r="K24" s="101">
        <f t="shared" si="4"/>
        <v>21946.873279051113</v>
      </c>
      <c r="L24" s="119">
        <f t="shared" si="9"/>
        <v>336.95838454760269</v>
      </c>
      <c r="M24" s="125">
        <f t="shared" si="10"/>
        <v>266.19428714888454</v>
      </c>
      <c r="N24" s="100">
        <f t="shared" si="11"/>
        <v>603.15267169648723</v>
      </c>
      <c r="O24" s="109"/>
      <c r="P24" s="109"/>
    </row>
    <row r="25" spans="1:30" ht="18.75" hidden="1" customHeight="1">
      <c r="A25" s="102">
        <v>2007</v>
      </c>
      <c r="B25" s="223">
        <v>10056.991933333335</v>
      </c>
      <c r="C25" s="215">
        <f t="shared" si="0"/>
        <v>43.944755506381625</v>
      </c>
      <c r="D25" s="223">
        <v>12828.541999999999</v>
      </c>
      <c r="E25" s="215">
        <f t="shared" si="1"/>
        <v>56.055244493618382</v>
      </c>
      <c r="F25" s="164">
        <f t="shared" si="8"/>
        <v>22885.533933333332</v>
      </c>
      <c r="G25" s="180">
        <v>10137.835502205131</v>
      </c>
      <c r="H25" s="222">
        <f t="shared" si="2"/>
        <v>44.632565569391637</v>
      </c>
      <c r="I25" s="180">
        <v>12576.152306637099</v>
      </c>
      <c r="J25" s="222">
        <f t="shared" si="3"/>
        <v>55.367434430608363</v>
      </c>
      <c r="K25" s="101">
        <f t="shared" si="4"/>
        <v>22713.98780884223</v>
      </c>
      <c r="L25" s="119">
        <f t="shared" si="9"/>
        <v>-80.843568871796379</v>
      </c>
      <c r="M25" s="125">
        <f t="shared" si="10"/>
        <v>252.38969336290029</v>
      </c>
      <c r="N25" s="100">
        <f t="shared" si="11"/>
        <v>171.54612449110209</v>
      </c>
      <c r="O25" s="109"/>
      <c r="P25" s="109"/>
    </row>
    <row r="26" spans="1:30" ht="18.75" hidden="1" customHeight="1">
      <c r="A26" s="102">
        <v>2008</v>
      </c>
      <c r="B26" s="223">
        <v>10097.99971891892</v>
      </c>
      <c r="C26" s="215">
        <f t="shared" si="0"/>
        <v>45.115061376124615</v>
      </c>
      <c r="D26" s="223">
        <v>12284.76872005497</v>
      </c>
      <c r="E26" s="215">
        <f t="shared" si="1"/>
        <v>54.884938623875392</v>
      </c>
      <c r="F26" s="164">
        <f t="shared" si="8"/>
        <v>22382.76843897389</v>
      </c>
      <c r="G26" s="180">
        <v>10187.072714103557</v>
      </c>
      <c r="H26" s="222">
        <f t="shared" si="2"/>
        <v>45.559476840980928</v>
      </c>
      <c r="I26" s="180">
        <v>12172.86954260876</v>
      </c>
      <c r="J26" s="222">
        <f t="shared" si="3"/>
        <v>54.440523159019058</v>
      </c>
      <c r="K26" s="101">
        <f t="shared" si="4"/>
        <v>22359.942256712318</v>
      </c>
      <c r="L26" s="119">
        <f t="shared" si="9"/>
        <v>-89.072995184636966</v>
      </c>
      <c r="M26" s="125">
        <f t="shared" si="10"/>
        <v>111.89917744621016</v>
      </c>
      <c r="N26" s="100">
        <f t="shared" si="11"/>
        <v>22.826182261571375</v>
      </c>
      <c r="O26" s="109"/>
      <c r="P26" s="109"/>
    </row>
    <row r="27" spans="1:30" ht="18.75" hidden="1" customHeight="1">
      <c r="A27" s="102">
        <v>2009</v>
      </c>
      <c r="B27" s="223">
        <v>9722.8317152173913</v>
      </c>
      <c r="C27" s="215">
        <f t="shared" si="0"/>
        <v>45.839937006692828</v>
      </c>
      <c r="D27" s="223">
        <v>11487.563302990891</v>
      </c>
      <c r="E27" s="215">
        <f t="shared" si="1"/>
        <v>54.160062993307164</v>
      </c>
      <c r="F27" s="164">
        <f t="shared" si="8"/>
        <v>21210.395018208284</v>
      </c>
      <c r="G27" s="180">
        <v>9288.9731146657505</v>
      </c>
      <c r="H27" s="222">
        <f t="shared" si="2"/>
        <v>45.274528916056575</v>
      </c>
      <c r="I27" s="180">
        <v>11228.022505296232</v>
      </c>
      <c r="J27" s="222">
        <f t="shared" si="3"/>
        <v>54.725471083943411</v>
      </c>
      <c r="K27" s="101">
        <f t="shared" si="4"/>
        <v>20516.995619961985</v>
      </c>
      <c r="L27" s="119">
        <f t="shared" si="9"/>
        <v>433.85860055164085</v>
      </c>
      <c r="M27" s="125">
        <f t="shared" si="10"/>
        <v>259.54079769465898</v>
      </c>
      <c r="N27" s="100">
        <f t="shared" si="11"/>
        <v>693.39939824629982</v>
      </c>
      <c r="O27" s="109"/>
      <c r="P27" s="109"/>
    </row>
    <row r="28" spans="1:30" ht="18.75" customHeight="1">
      <c r="A28" s="102">
        <v>2010</v>
      </c>
      <c r="B28" s="120">
        <v>10402.665460999999</v>
      </c>
      <c r="C28" s="215">
        <f>B28/F28*100</f>
        <v>43.931615759762636</v>
      </c>
      <c r="D28" s="120">
        <v>13276.557989114701</v>
      </c>
      <c r="E28" s="215">
        <f>D28/F28*100</f>
        <v>56.068384240237364</v>
      </c>
      <c r="F28" s="164">
        <f t="shared" si="8"/>
        <v>23679.2234501147</v>
      </c>
      <c r="G28" s="126">
        <v>10758.628659024169</v>
      </c>
      <c r="H28" s="222">
        <f>G28/K28*100</f>
        <v>44.859066324205379</v>
      </c>
      <c r="I28" s="180">
        <v>13224.54696319994</v>
      </c>
      <c r="J28" s="222">
        <f>I28/K28*100</f>
        <v>55.140933675794621</v>
      </c>
      <c r="K28" s="101">
        <f t="shared" si="4"/>
        <v>23983.175622224109</v>
      </c>
      <c r="L28" s="119">
        <f t="shared" si="9"/>
        <v>-355.9631980241702</v>
      </c>
      <c r="M28" s="125">
        <f t="shared" si="10"/>
        <v>52.011025914760467</v>
      </c>
      <c r="N28" s="100">
        <f t="shared" si="11"/>
        <v>-303.95217210940973</v>
      </c>
      <c r="P28" s="109"/>
    </row>
    <row r="29" spans="1:30" ht="18.75" customHeight="1">
      <c r="A29" s="102">
        <v>2011</v>
      </c>
      <c r="B29" s="120">
        <v>11239.14928229356</v>
      </c>
      <c r="C29" s="215">
        <f t="shared" ref="C29:C38" si="12">B29/F29*100</f>
        <v>44.37143956645042</v>
      </c>
      <c r="D29" s="120">
        <v>14090.543403159822</v>
      </c>
      <c r="E29" s="215">
        <f t="shared" ref="E29:E38" si="13">D29/F29*100</f>
        <v>55.62856043354958</v>
      </c>
      <c r="F29" s="164">
        <f t="shared" si="8"/>
        <v>25329.692685453381</v>
      </c>
      <c r="G29" s="126">
        <v>11033.651975121787</v>
      </c>
      <c r="H29" s="222">
        <f t="shared" ref="H29:H38" si="14">G29/K29*100</f>
        <v>44.330730815067767</v>
      </c>
      <c r="I29" s="180">
        <v>13855.745903632584</v>
      </c>
      <c r="J29" s="222">
        <f t="shared" ref="J29:J38" si="15">I29/K29*100</f>
        <v>55.669269184932233</v>
      </c>
      <c r="K29" s="101">
        <f t="shared" si="4"/>
        <v>24889.397878754371</v>
      </c>
      <c r="L29" s="119">
        <f t="shared" si="9"/>
        <v>205.49730717177226</v>
      </c>
      <c r="M29" s="125">
        <f t="shared" si="10"/>
        <v>234.79749952723796</v>
      </c>
      <c r="N29" s="100">
        <f t="shared" si="11"/>
        <v>440.29480669901022</v>
      </c>
      <c r="P29" s="109"/>
      <c r="AD29" s="99"/>
    </row>
    <row r="30" spans="1:30" s="99" customFormat="1" ht="18.75" customHeight="1">
      <c r="A30" s="102">
        <v>2012</v>
      </c>
      <c r="B30" s="120">
        <v>11657.702847611177</v>
      </c>
      <c r="C30" s="215">
        <f t="shared" si="12"/>
        <v>45.292389466740971</v>
      </c>
      <c r="D30" s="120">
        <v>14081.064713264896</v>
      </c>
      <c r="E30" s="215">
        <f t="shared" si="13"/>
        <v>54.707610533259022</v>
      </c>
      <c r="F30" s="164">
        <f t="shared" si="8"/>
        <v>25738.767560876073</v>
      </c>
      <c r="G30" s="126">
        <v>11045.79475669219</v>
      </c>
      <c r="H30" s="222">
        <f t="shared" si="14"/>
        <v>44.16649666014132</v>
      </c>
      <c r="I30" s="216">
        <v>13963.648128689805</v>
      </c>
      <c r="J30" s="222">
        <f t="shared" si="15"/>
        <v>55.83350333985868</v>
      </c>
      <c r="K30" s="101">
        <f t="shared" si="4"/>
        <v>25009.442885381995</v>
      </c>
      <c r="L30" s="119">
        <f t="shared" si="9"/>
        <v>611.908090918987</v>
      </c>
      <c r="M30" s="125">
        <f t="shared" si="10"/>
        <v>117.41658457509038</v>
      </c>
      <c r="N30" s="100">
        <f t="shared" si="11"/>
        <v>729.32467549407738</v>
      </c>
      <c r="P30" s="109"/>
      <c r="Q30" s="211"/>
      <c r="R30" s="211"/>
    </row>
    <row r="31" spans="1:30" s="99" customFormat="1" ht="18.75" customHeight="1">
      <c r="A31" s="102">
        <v>2013</v>
      </c>
      <c r="B31" s="120">
        <v>12278.683165985321</v>
      </c>
      <c r="C31" s="215">
        <f t="shared" si="12"/>
        <v>46.453202394445142</v>
      </c>
      <c r="D31" s="120">
        <v>14153.688625574097</v>
      </c>
      <c r="E31" s="215">
        <f t="shared" si="13"/>
        <v>53.546797605554865</v>
      </c>
      <c r="F31" s="164">
        <f t="shared" si="8"/>
        <v>26432.371791559417</v>
      </c>
      <c r="G31" s="126">
        <v>11439.372886557305</v>
      </c>
      <c r="H31" s="222">
        <f t="shared" si="14"/>
        <v>44.789448528881756</v>
      </c>
      <c r="I31" s="216">
        <v>14100.956950682845</v>
      </c>
      <c r="J31" s="222">
        <f t="shared" si="15"/>
        <v>55.210551471118251</v>
      </c>
      <c r="K31" s="101">
        <f t="shared" si="4"/>
        <v>25540.329837240148</v>
      </c>
      <c r="L31" s="119">
        <f t="shared" si="9"/>
        <v>839.31027942801666</v>
      </c>
      <c r="M31" s="125">
        <f t="shared" si="10"/>
        <v>52.731674891252624</v>
      </c>
      <c r="N31" s="100">
        <f t="shared" si="11"/>
        <v>892.04195431926928</v>
      </c>
      <c r="P31" s="109"/>
      <c r="Q31" s="211"/>
      <c r="R31" s="211"/>
    </row>
    <row r="32" spans="1:30" s="217" customFormat="1" ht="18.75" customHeight="1">
      <c r="A32" s="102">
        <v>2014</v>
      </c>
      <c r="B32" s="120">
        <v>12140.079247272721</v>
      </c>
      <c r="C32" s="215">
        <f t="shared" si="12"/>
        <v>46.650411358143657</v>
      </c>
      <c r="D32" s="120">
        <v>13883.441004394803</v>
      </c>
      <c r="E32" s="215">
        <f t="shared" si="13"/>
        <v>53.34958864185635</v>
      </c>
      <c r="F32" s="164">
        <f t="shared" si="8"/>
        <v>26023.520251667524</v>
      </c>
      <c r="G32" s="126">
        <v>12192.227015626144</v>
      </c>
      <c r="H32" s="222">
        <f t="shared" si="14"/>
        <v>46.623132292636207</v>
      </c>
      <c r="I32" s="216">
        <v>13958.369085682607</v>
      </c>
      <c r="J32" s="222">
        <f t="shared" si="15"/>
        <v>53.376867707363793</v>
      </c>
      <c r="K32" s="101">
        <f t="shared" si="4"/>
        <v>26150.596101308751</v>
      </c>
      <c r="L32" s="119">
        <f t="shared" si="9"/>
        <v>-52.147768353423089</v>
      </c>
      <c r="M32" s="125">
        <f t="shared" si="10"/>
        <v>-74.928081287804162</v>
      </c>
      <c r="N32" s="100">
        <f t="shared" si="11"/>
        <v>-127.07584964122725</v>
      </c>
      <c r="O32" s="109"/>
      <c r="P32" s="244"/>
      <c r="Q32" s="211"/>
      <c r="R32" s="211"/>
    </row>
    <row r="33" spans="1:18" s="217" customFormat="1" ht="18.75" customHeight="1">
      <c r="A33" s="102">
        <v>2015</v>
      </c>
      <c r="B33" s="120">
        <v>12261.970068746306</v>
      </c>
      <c r="C33" s="215">
        <f t="shared" si="12"/>
        <v>46.161062154491503</v>
      </c>
      <c r="D33" s="120">
        <v>14301.478639838511</v>
      </c>
      <c r="E33" s="215">
        <f t="shared" si="13"/>
        <v>53.838937845508504</v>
      </c>
      <c r="F33" s="164">
        <f t="shared" si="8"/>
        <v>26563.448708584816</v>
      </c>
      <c r="G33" s="126">
        <v>12140.498692837375</v>
      </c>
      <c r="H33" s="222">
        <f t="shared" si="14"/>
        <v>45.645915530059661</v>
      </c>
      <c r="I33" s="216">
        <v>14456.620790596737</v>
      </c>
      <c r="J33" s="222">
        <f t="shared" si="15"/>
        <v>54.354084469940346</v>
      </c>
      <c r="K33" s="101">
        <f t="shared" si="4"/>
        <v>26597.119483434111</v>
      </c>
      <c r="L33" s="119">
        <f t="shared" si="9"/>
        <v>121.4713759089318</v>
      </c>
      <c r="M33" s="125">
        <f t="shared" si="10"/>
        <v>-155.1421507582254</v>
      </c>
      <c r="N33" s="100">
        <f t="shared" si="11"/>
        <v>-33.670774849295412</v>
      </c>
      <c r="O33" s="109"/>
      <c r="P33" s="244"/>
      <c r="Q33" s="211"/>
      <c r="R33" s="211"/>
    </row>
    <row r="34" spans="1:18" s="217" customFormat="1" ht="18.75" customHeight="1">
      <c r="A34" s="135">
        <v>2016</v>
      </c>
      <c r="B34" s="120">
        <v>12598</v>
      </c>
      <c r="C34" s="215">
        <f t="shared" si="12"/>
        <v>45.979617294089259</v>
      </c>
      <c r="D34" s="252">
        <v>14801.097124758995</v>
      </c>
      <c r="E34" s="215">
        <f t="shared" si="13"/>
        <v>54.020382705910741</v>
      </c>
      <c r="F34" s="164">
        <f t="shared" si="8"/>
        <v>27399.097124758995</v>
      </c>
      <c r="G34" s="126">
        <v>12685.438247893439</v>
      </c>
      <c r="H34" s="222">
        <f t="shared" si="14"/>
        <v>46.169289626745552</v>
      </c>
      <c r="I34" s="216">
        <v>14790.484276469706</v>
      </c>
      <c r="J34" s="222">
        <f t="shared" si="15"/>
        <v>53.830710373254441</v>
      </c>
      <c r="K34" s="101">
        <f t="shared" si="4"/>
        <v>27475.922524363144</v>
      </c>
      <c r="L34" s="119">
        <f t="shared" si="9"/>
        <v>-87.438247893438529</v>
      </c>
      <c r="M34" s="125">
        <f t="shared" si="10"/>
        <v>10.612848289289104</v>
      </c>
      <c r="N34" s="100">
        <f t="shared" si="11"/>
        <v>-76.825399604149425</v>
      </c>
      <c r="O34" s="109"/>
      <c r="P34" s="244"/>
      <c r="Q34" s="211"/>
      <c r="R34" s="211"/>
    </row>
    <row r="35" spans="1:18" s="217" customFormat="1" ht="18.75" customHeight="1">
      <c r="A35" s="135">
        <v>2017</v>
      </c>
      <c r="B35" s="126">
        <v>13540</v>
      </c>
      <c r="C35" s="215">
        <f t="shared" si="12"/>
        <v>47.334485730497299</v>
      </c>
      <c r="D35" s="252">
        <v>15064.937375027332</v>
      </c>
      <c r="E35" s="215">
        <f t="shared" si="13"/>
        <v>52.665514269502708</v>
      </c>
      <c r="F35" s="164">
        <f t="shared" si="8"/>
        <v>28604.93737502733</v>
      </c>
      <c r="G35" s="126">
        <v>13216.519004002963</v>
      </c>
      <c r="H35" s="222">
        <f t="shared" si="14"/>
        <v>46.518162554286327</v>
      </c>
      <c r="I35" s="216">
        <v>15195.005179866919</v>
      </c>
      <c r="J35" s="222">
        <f t="shared" si="15"/>
        <v>53.481837445713673</v>
      </c>
      <c r="K35" s="101">
        <f t="shared" si="4"/>
        <v>28411.524183869882</v>
      </c>
      <c r="L35" s="119">
        <f t="shared" si="9"/>
        <v>323.4809959970371</v>
      </c>
      <c r="M35" s="125">
        <f t="shared" si="10"/>
        <v>-130.06780483958755</v>
      </c>
      <c r="N35" s="100">
        <f t="shared" si="11"/>
        <v>193.41319115744773</v>
      </c>
      <c r="O35" s="109"/>
      <c r="P35" s="244"/>
      <c r="Q35" s="211"/>
      <c r="R35" s="211"/>
    </row>
    <row r="36" spans="1:18" s="217" customFormat="1" ht="18.75" customHeight="1">
      <c r="A36" s="135">
        <v>2018</v>
      </c>
      <c r="B36" s="126">
        <v>13905</v>
      </c>
      <c r="C36" s="215">
        <f t="shared" si="12"/>
        <v>47.778247243124397</v>
      </c>
      <c r="D36" s="252">
        <v>15198.202403476656</v>
      </c>
      <c r="E36" s="215">
        <f t="shared" si="13"/>
        <v>52.221752756875595</v>
      </c>
      <c r="F36" s="164">
        <f t="shared" si="8"/>
        <v>29103.202403476658</v>
      </c>
      <c r="G36" s="126">
        <v>13767.060135635607</v>
      </c>
      <c r="H36" s="222">
        <f t="shared" si="14"/>
        <v>47.34821693389344</v>
      </c>
      <c r="I36" s="216">
        <v>15309.135394297189</v>
      </c>
      <c r="J36" s="222">
        <f t="shared" si="15"/>
        <v>52.65178306610656</v>
      </c>
      <c r="K36" s="101">
        <f t="shared" si="4"/>
        <v>29076.195529932796</v>
      </c>
      <c r="L36" s="119">
        <f t="shared" si="9"/>
        <v>137.93986436439263</v>
      </c>
      <c r="M36" s="125">
        <f t="shared" si="10"/>
        <v>-110.93299082053272</v>
      </c>
      <c r="N36" s="100">
        <f t="shared" si="11"/>
        <v>27.00687354386173</v>
      </c>
      <c r="O36" s="244"/>
      <c r="P36" s="244"/>
      <c r="Q36" s="211"/>
      <c r="R36" s="211"/>
    </row>
    <row r="37" spans="1:18" s="217" customFormat="1" ht="18.75" customHeight="1">
      <c r="A37" s="135">
        <v>2019</v>
      </c>
      <c r="B37" s="126">
        <v>13699</v>
      </c>
      <c r="C37" s="215">
        <f t="shared" si="12"/>
        <v>47.598739949189181</v>
      </c>
      <c r="D37" s="252">
        <v>15081.173623552728</v>
      </c>
      <c r="E37" s="215">
        <f t="shared" si="13"/>
        <v>52.401260050810819</v>
      </c>
      <c r="F37" s="164">
        <f>B37+D37</f>
        <v>28780.173623552728</v>
      </c>
      <c r="G37" s="126">
        <v>13640.115082908686</v>
      </c>
      <c r="H37" s="222">
        <f t="shared" si="14"/>
        <v>47.3691361415515</v>
      </c>
      <c r="I37" s="216">
        <v>15155.248721380289</v>
      </c>
      <c r="J37" s="222">
        <f t="shared" si="15"/>
        <v>52.630863858448507</v>
      </c>
      <c r="K37" s="101">
        <f t="shared" si="4"/>
        <v>28795.363804288972</v>
      </c>
      <c r="L37" s="119">
        <f t="shared" si="9"/>
        <v>58.884917091314492</v>
      </c>
      <c r="M37" s="125">
        <f t="shared" si="10"/>
        <v>-74.075097827560967</v>
      </c>
      <c r="N37" s="100">
        <f t="shared" si="11"/>
        <v>-15.190180736244656</v>
      </c>
      <c r="O37" s="244"/>
      <c r="P37" s="244"/>
      <c r="Q37" s="211"/>
      <c r="R37" s="211"/>
    </row>
    <row r="38" spans="1:18" s="217" customFormat="1" ht="18.75" customHeight="1">
      <c r="A38" s="141">
        <v>2020</v>
      </c>
      <c r="B38" s="253"/>
      <c r="C38" s="254">
        <f t="shared" si="12"/>
        <v>0</v>
      </c>
      <c r="D38" s="474">
        <v>14437.841767247892</v>
      </c>
      <c r="E38" s="254">
        <f t="shared" si="13"/>
        <v>100</v>
      </c>
      <c r="F38" s="255">
        <f>B38+D38</f>
        <v>14437.841767247892</v>
      </c>
      <c r="G38" s="253">
        <v>12702.423766451055</v>
      </c>
      <c r="H38" s="256">
        <f t="shared" si="14"/>
        <v>47.176039825935931</v>
      </c>
      <c r="I38" s="257">
        <v>14223.159248398901</v>
      </c>
      <c r="J38" s="256">
        <f t="shared" si="15"/>
        <v>52.823960174064077</v>
      </c>
      <c r="K38" s="258">
        <f t="shared" si="4"/>
        <v>26925.583014849955</v>
      </c>
      <c r="L38" s="259">
        <f t="shared" ref="L38" si="16">B38-G38</f>
        <v>-12702.423766451055</v>
      </c>
      <c r="M38" s="260">
        <f t="shared" ref="M38" si="17">D38-I38</f>
        <v>214.68251884899109</v>
      </c>
      <c r="N38" s="368">
        <f t="shared" ref="N38" si="18">F38-K38</f>
        <v>-12487.741247602064</v>
      </c>
      <c r="O38" s="244"/>
      <c r="P38" s="244"/>
    </row>
    <row r="39" spans="1:18" s="42" customFormat="1" ht="18.75" customHeight="1">
      <c r="A39" s="247" t="s">
        <v>324</v>
      </c>
      <c r="F39" s="200"/>
      <c r="G39" s="200"/>
      <c r="K39" s="105"/>
      <c r="L39" s="105"/>
      <c r="N39" s="369"/>
      <c r="O39" s="202"/>
    </row>
    <row r="40" spans="1:18" s="42" customFormat="1" ht="18.75" customHeight="1">
      <c r="A40" s="42" t="s">
        <v>288</v>
      </c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</row>
    <row r="41" spans="1:18" s="42" customFormat="1" ht="18.75" customHeight="1">
      <c r="A41" s="1"/>
    </row>
    <row r="42" spans="1:18" ht="14.25">
      <c r="A42" s="99"/>
      <c r="B42" s="129"/>
      <c r="C42" s="219"/>
      <c r="D42" s="99"/>
      <c r="E42" s="99"/>
      <c r="F42" s="129"/>
      <c r="G42" s="99"/>
      <c r="H42" s="99"/>
      <c r="I42" s="99"/>
      <c r="J42" s="99"/>
      <c r="K42" s="110"/>
      <c r="L42" s="99"/>
      <c r="M42" s="99"/>
      <c r="N42" s="99"/>
    </row>
    <row r="43" spans="1:18" ht="14.25">
      <c r="A43" s="99"/>
      <c r="B43" s="129"/>
      <c r="C43" s="219"/>
      <c r="D43" s="99"/>
      <c r="E43" s="99"/>
      <c r="F43" s="129"/>
      <c r="G43" s="99"/>
      <c r="H43" s="99"/>
      <c r="I43" s="99"/>
      <c r="J43" s="99"/>
      <c r="K43" s="110"/>
      <c r="L43" s="99"/>
      <c r="M43" s="99"/>
      <c r="N43" s="99"/>
    </row>
    <row r="44" spans="1:18">
      <c r="B44" s="220"/>
      <c r="C44" s="221"/>
    </row>
    <row r="45" spans="1:18">
      <c r="B45" s="220"/>
      <c r="C45" s="221"/>
    </row>
    <row r="46" spans="1:18">
      <c r="B46" s="220"/>
      <c r="C46" s="221"/>
    </row>
    <row r="47" spans="1:18">
      <c r="B47" s="220"/>
      <c r="C47" s="221"/>
    </row>
    <row r="48" spans="1:18">
      <c r="B48" s="220"/>
      <c r="C48" s="221"/>
    </row>
    <row r="49" spans="2:3">
      <c r="B49" s="220"/>
      <c r="C49" s="221"/>
    </row>
    <row r="50" spans="2:3">
      <c r="B50" s="220"/>
      <c r="C50" s="221"/>
    </row>
    <row r="51" spans="2:3">
      <c r="B51" s="220"/>
      <c r="C51" s="221"/>
    </row>
    <row r="52" spans="2:3">
      <c r="B52" s="220"/>
      <c r="C52" s="221"/>
    </row>
    <row r="53" spans="2:3">
      <c r="B53" s="220"/>
      <c r="C53" s="221"/>
    </row>
    <row r="54" spans="2:3">
      <c r="B54" s="220"/>
      <c r="C54" s="221"/>
    </row>
    <row r="55" spans="2:3">
      <c r="B55" s="220"/>
      <c r="C55" s="221"/>
    </row>
    <row r="56" spans="2:3">
      <c r="B56" s="220"/>
      <c r="C56" s="221"/>
    </row>
    <row r="57" spans="2:3">
      <c r="B57" s="220"/>
      <c r="C57" s="221"/>
    </row>
    <row r="58" spans="2:3">
      <c r="B58" s="220"/>
      <c r="C58" s="221"/>
    </row>
    <row r="59" spans="2:3">
      <c r="B59" s="220"/>
      <c r="C59" s="221"/>
    </row>
    <row r="60" spans="2:3">
      <c r="B60" s="220"/>
      <c r="C60" s="221"/>
    </row>
    <row r="61" spans="2:3">
      <c r="B61" s="220"/>
      <c r="C61" s="221"/>
    </row>
    <row r="62" spans="2:3">
      <c r="B62" s="220"/>
      <c r="C62" s="221"/>
    </row>
    <row r="63" spans="2:3">
      <c r="B63" s="220"/>
      <c r="C63" s="221"/>
    </row>
    <row r="64" spans="2:3">
      <c r="B64" s="220"/>
      <c r="C64" s="221"/>
    </row>
    <row r="65" spans="2:3">
      <c r="B65" s="220"/>
      <c r="C65" s="221"/>
    </row>
    <row r="66" spans="2:3">
      <c r="B66" s="220"/>
      <c r="C66" s="221"/>
    </row>
    <row r="67" spans="2:3">
      <c r="B67" s="220"/>
      <c r="C67" s="221"/>
    </row>
    <row r="68" spans="2:3">
      <c r="B68" s="220"/>
      <c r="C68" s="221"/>
    </row>
    <row r="69" spans="2:3">
      <c r="B69" s="220"/>
      <c r="C69" s="221"/>
    </row>
    <row r="70" spans="2:3">
      <c r="B70" s="220"/>
      <c r="C70" s="221"/>
    </row>
    <row r="71" spans="2:3">
      <c r="B71" s="220"/>
      <c r="C71" s="221"/>
    </row>
    <row r="72" spans="2:3">
      <c r="B72" s="220"/>
      <c r="C72" s="221"/>
    </row>
    <row r="73" spans="2:3">
      <c r="B73" s="220"/>
      <c r="C73" s="221"/>
    </row>
    <row r="74" spans="2:3">
      <c r="B74" s="220"/>
      <c r="C74" s="221"/>
    </row>
    <row r="75" spans="2:3">
      <c r="B75" s="220"/>
      <c r="C75" s="221"/>
    </row>
    <row r="76" spans="2:3">
      <c r="B76" s="220"/>
      <c r="C76" s="221"/>
    </row>
    <row r="77" spans="2:3">
      <c r="B77" s="220"/>
      <c r="C77" s="221"/>
    </row>
    <row r="78" spans="2:3">
      <c r="B78" s="220"/>
      <c r="C78" s="221"/>
    </row>
    <row r="79" spans="2:3">
      <c r="B79" s="220"/>
      <c r="C79" s="221"/>
    </row>
    <row r="80" spans="2:3">
      <c r="B80" s="220"/>
      <c r="C80" s="221"/>
    </row>
    <row r="81" spans="2:3">
      <c r="B81" s="220"/>
      <c r="C81" s="221"/>
    </row>
    <row r="82" spans="2:3">
      <c r="B82" s="220"/>
      <c r="C82" s="221"/>
    </row>
    <row r="83" spans="2:3">
      <c r="B83" s="220"/>
      <c r="C83" s="221"/>
    </row>
  </sheetData>
  <mergeCells count="15">
    <mergeCell ref="A3:N3"/>
    <mergeCell ref="A2:N2"/>
    <mergeCell ref="N6:N7"/>
    <mergeCell ref="L5:N5"/>
    <mergeCell ref="A5:A7"/>
    <mergeCell ref="G5:K5"/>
    <mergeCell ref="B5:F5"/>
    <mergeCell ref="F6:F7"/>
    <mergeCell ref="K6:K7"/>
    <mergeCell ref="I6:J6"/>
    <mergeCell ref="G6:H6"/>
    <mergeCell ref="D6:E6"/>
    <mergeCell ref="B6:C6"/>
    <mergeCell ref="L6:L7"/>
    <mergeCell ref="M6:M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88" firstPageNumber="0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50"/>
  <sheetViews>
    <sheetView view="pageBreakPreview" zoomScale="90" zoomScaleNormal="100" zoomScaleSheetLayoutView="90" workbookViewId="0">
      <selection activeCell="AL17" sqref="AL17"/>
    </sheetView>
  </sheetViews>
  <sheetFormatPr defaultColWidth="9.6640625" defaultRowHeight="12.75"/>
  <cols>
    <col min="1" max="1" width="10.1640625" style="211" customWidth="1"/>
    <col min="2" max="2" width="15.5" style="312" customWidth="1"/>
    <col min="3" max="3" width="19.5" style="312" customWidth="1"/>
    <col min="4" max="5" width="15.5" style="312" customWidth="1"/>
    <col min="6" max="6" width="19.5" style="312" customWidth="1"/>
    <col min="7" max="8" width="15.5" style="312" customWidth="1"/>
    <col min="9" max="9" width="19.5" style="312" customWidth="1"/>
    <col min="10" max="11" width="15.5" style="312" customWidth="1"/>
    <col min="12" max="12" width="19.5" style="312" customWidth="1"/>
    <col min="13" max="13" width="15.5" style="312" customWidth="1"/>
    <col min="14" max="14" width="9.6640625" style="312"/>
    <col min="15" max="15" width="13.1640625" style="312" bestFit="1" customWidth="1"/>
    <col min="16" max="16" width="12" style="312" bestFit="1" customWidth="1"/>
    <col min="17" max="16384" width="9.6640625" style="312"/>
  </cols>
  <sheetData>
    <row r="2" spans="1:17" ht="18.75" customHeight="1">
      <c r="A2" s="398" t="s">
        <v>54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</row>
    <row r="3" spans="1:17" ht="18.75" customHeight="1">
      <c r="A3" s="398" t="s">
        <v>292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</row>
    <row r="4" spans="1:17" ht="18.75" customHeight="1">
      <c r="A4" s="398" t="s">
        <v>25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</row>
    <row r="5" spans="1:17" ht="18.75" customHeight="1">
      <c r="A5" s="378"/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</row>
    <row r="6" spans="1:17" ht="18.75" customHeight="1">
      <c r="A6" s="400" t="s">
        <v>1</v>
      </c>
      <c r="B6" s="402" t="s">
        <v>52</v>
      </c>
      <c r="C6" s="403"/>
      <c r="D6" s="403"/>
      <c r="E6" s="402" t="s">
        <v>46</v>
      </c>
      <c r="F6" s="403"/>
      <c r="G6" s="403"/>
      <c r="H6" s="402" t="s">
        <v>48</v>
      </c>
      <c r="I6" s="403"/>
      <c r="J6" s="403"/>
      <c r="K6" s="404" t="s">
        <v>39</v>
      </c>
      <c r="L6" s="405"/>
      <c r="M6" s="406"/>
    </row>
    <row r="7" spans="1:17" ht="18.75" customHeight="1">
      <c r="A7" s="401"/>
      <c r="B7" s="384" t="s">
        <v>44</v>
      </c>
      <c r="C7" s="384" t="s">
        <v>45</v>
      </c>
      <c r="D7" s="384" t="s">
        <v>53</v>
      </c>
      <c r="E7" s="384" t="s">
        <v>44</v>
      </c>
      <c r="F7" s="384" t="s">
        <v>45</v>
      </c>
      <c r="G7" s="384" t="s">
        <v>53</v>
      </c>
      <c r="H7" s="384" t="s">
        <v>44</v>
      </c>
      <c r="I7" s="384" t="s">
        <v>45</v>
      </c>
      <c r="J7" s="384" t="s">
        <v>53</v>
      </c>
      <c r="K7" s="384" t="s">
        <v>44</v>
      </c>
      <c r="L7" s="384" t="s">
        <v>45</v>
      </c>
      <c r="M7" s="384" t="s">
        <v>253</v>
      </c>
      <c r="N7" s="105"/>
      <c r="Q7" s="42"/>
    </row>
    <row r="8" spans="1:17" ht="18.75" hidden="1" customHeight="1">
      <c r="A8" s="121">
        <v>1990</v>
      </c>
      <c r="B8" s="339">
        <v>395</v>
      </c>
      <c r="C8" s="320">
        <v>852</v>
      </c>
      <c r="D8" s="316">
        <f t="shared" ref="D8:D17" si="0">B8+C8</f>
        <v>1247</v>
      </c>
      <c r="E8" s="316"/>
      <c r="F8" s="316"/>
      <c r="G8" s="316"/>
      <c r="H8" s="316"/>
      <c r="I8" s="316"/>
      <c r="J8" s="316"/>
      <c r="K8" s="316"/>
      <c r="L8" s="316"/>
      <c r="M8" s="316" t="e">
        <f>D8+#REF!</f>
        <v>#REF!</v>
      </c>
    </row>
    <row r="9" spans="1:17" ht="18.75" hidden="1" customHeight="1">
      <c r="A9" s="121">
        <v>1991</v>
      </c>
      <c r="B9" s="339">
        <v>362.66</v>
      </c>
      <c r="C9" s="316">
        <v>847.7</v>
      </c>
      <c r="D9" s="316">
        <f t="shared" si="0"/>
        <v>1210.3600000000001</v>
      </c>
      <c r="E9" s="316"/>
      <c r="F9" s="316"/>
      <c r="G9" s="316"/>
      <c r="H9" s="316"/>
      <c r="I9" s="316"/>
      <c r="J9" s="316"/>
      <c r="K9" s="316"/>
      <c r="L9" s="316"/>
      <c r="M9" s="316" t="e">
        <f>D9+#REF!</f>
        <v>#REF!</v>
      </c>
    </row>
    <row r="10" spans="1:17" ht="18.75" hidden="1" customHeight="1">
      <c r="A10" s="121">
        <v>1992</v>
      </c>
      <c r="B10" s="135">
        <v>330.2</v>
      </c>
      <c r="C10" s="135">
        <v>799.9</v>
      </c>
      <c r="D10" s="316">
        <f t="shared" si="0"/>
        <v>1130.0999999999999</v>
      </c>
      <c r="E10" s="316"/>
      <c r="F10" s="316"/>
      <c r="G10" s="316"/>
      <c r="H10" s="316"/>
      <c r="I10" s="316"/>
      <c r="J10" s="316"/>
      <c r="K10" s="316"/>
      <c r="L10" s="316"/>
      <c r="M10" s="316" t="e">
        <f>D10+#REF!</f>
        <v>#REF!</v>
      </c>
    </row>
    <row r="11" spans="1:17" ht="18.75" hidden="1" customHeight="1">
      <c r="A11" s="121">
        <v>1993</v>
      </c>
      <c r="B11" s="135">
        <v>291.7</v>
      </c>
      <c r="C11" s="135">
        <v>744.8</v>
      </c>
      <c r="D11" s="316">
        <f t="shared" si="0"/>
        <v>1036.5</v>
      </c>
      <c r="E11" s="316"/>
      <c r="F11" s="316"/>
      <c r="G11" s="316"/>
      <c r="H11" s="316"/>
      <c r="I11" s="316"/>
      <c r="J11" s="316"/>
      <c r="K11" s="316"/>
      <c r="L11" s="316"/>
      <c r="M11" s="316" t="e">
        <f>D11+#REF!</f>
        <v>#REF!</v>
      </c>
    </row>
    <row r="12" spans="1:17" ht="18.75" hidden="1" customHeight="1">
      <c r="A12" s="121">
        <v>1994</v>
      </c>
      <c r="B12" s="135">
        <v>266.10000000000002</v>
      </c>
      <c r="C12" s="135">
        <v>794.3</v>
      </c>
      <c r="D12" s="316">
        <f t="shared" si="0"/>
        <v>1060.4000000000001</v>
      </c>
      <c r="E12" s="316"/>
      <c r="F12" s="316"/>
      <c r="G12" s="316"/>
      <c r="H12" s="316"/>
      <c r="I12" s="316"/>
      <c r="J12" s="316"/>
      <c r="K12" s="316"/>
      <c r="L12" s="316"/>
      <c r="M12" s="316" t="e">
        <f>D12+#REF!</f>
        <v>#REF!</v>
      </c>
    </row>
    <row r="13" spans="1:17" ht="18.75" hidden="1" customHeight="1">
      <c r="A13" s="121">
        <v>1995</v>
      </c>
      <c r="B13" s="339">
        <v>236.3</v>
      </c>
      <c r="C13" s="316">
        <v>802.9</v>
      </c>
      <c r="D13" s="316">
        <f t="shared" si="0"/>
        <v>1039.2</v>
      </c>
      <c r="E13" s="316"/>
      <c r="F13" s="316"/>
      <c r="G13" s="316"/>
      <c r="H13" s="316"/>
      <c r="I13" s="316"/>
      <c r="J13" s="316"/>
      <c r="K13" s="316"/>
      <c r="L13" s="316"/>
      <c r="M13" s="316" t="e">
        <f>D13+#REF!</f>
        <v>#REF!</v>
      </c>
    </row>
    <row r="14" spans="1:17" ht="18.75" hidden="1" customHeight="1">
      <c r="A14" s="121">
        <v>1996</v>
      </c>
      <c r="B14" s="339">
        <v>232.7</v>
      </c>
      <c r="C14" s="316">
        <v>802.2</v>
      </c>
      <c r="D14" s="316">
        <f t="shared" si="0"/>
        <v>1034.9000000000001</v>
      </c>
      <c r="E14" s="316"/>
      <c r="F14" s="316"/>
      <c r="G14" s="316"/>
      <c r="H14" s="316"/>
      <c r="I14" s="316"/>
      <c r="J14" s="316"/>
      <c r="K14" s="316"/>
      <c r="L14" s="316"/>
      <c r="M14" s="316" t="e">
        <f>D14+#REF!</f>
        <v>#REF!</v>
      </c>
    </row>
    <row r="15" spans="1:17" ht="18.75" hidden="1" customHeight="1">
      <c r="A15" s="121">
        <v>1997</v>
      </c>
      <c r="B15" s="339">
        <v>211.8</v>
      </c>
      <c r="C15" s="316">
        <v>724.8</v>
      </c>
      <c r="D15" s="316">
        <f t="shared" si="0"/>
        <v>936.59999999999991</v>
      </c>
      <c r="E15" s="316"/>
      <c r="F15" s="316"/>
      <c r="G15" s="316"/>
      <c r="H15" s="316"/>
      <c r="I15" s="316"/>
      <c r="J15" s="316"/>
      <c r="K15" s="316"/>
      <c r="L15" s="316"/>
      <c r="M15" s="316" t="e">
        <f>D15+#REF!</f>
        <v>#REF!</v>
      </c>
    </row>
    <row r="16" spans="1:17" ht="18.75" hidden="1" customHeight="1">
      <c r="A16" s="121">
        <v>1998</v>
      </c>
      <c r="B16" s="339">
        <v>194.9</v>
      </c>
      <c r="C16" s="316">
        <v>659.3</v>
      </c>
      <c r="D16" s="316">
        <f t="shared" si="0"/>
        <v>854.19999999999993</v>
      </c>
      <c r="E16" s="316"/>
      <c r="F16" s="316"/>
      <c r="G16" s="316"/>
      <c r="H16" s="316"/>
      <c r="I16" s="316"/>
      <c r="J16" s="316"/>
      <c r="K16" s="316"/>
      <c r="L16" s="316"/>
      <c r="M16" s="316" t="e">
        <f>D16+#REF!</f>
        <v>#REF!</v>
      </c>
    </row>
    <row r="17" spans="1:30" ht="18.75" hidden="1" customHeight="1">
      <c r="A17" s="121">
        <v>1999</v>
      </c>
      <c r="B17" s="339">
        <v>179.8</v>
      </c>
      <c r="C17" s="316">
        <v>560.70000000000005</v>
      </c>
      <c r="D17" s="316">
        <f t="shared" si="0"/>
        <v>740.5</v>
      </c>
      <c r="E17" s="316"/>
      <c r="F17" s="316"/>
      <c r="G17" s="316"/>
      <c r="H17" s="316"/>
      <c r="I17" s="316"/>
      <c r="J17" s="316"/>
      <c r="K17" s="316"/>
      <c r="L17" s="316"/>
      <c r="M17" s="316" t="e">
        <f>D17+#REF!</f>
        <v>#REF!</v>
      </c>
    </row>
    <row r="18" spans="1:30" ht="18.75" hidden="1" customHeight="1">
      <c r="A18" s="121">
        <v>2000</v>
      </c>
      <c r="B18" s="340" t="s">
        <v>36</v>
      </c>
      <c r="C18" s="340" t="s">
        <v>36</v>
      </c>
      <c r="D18" s="341" t="s">
        <v>36</v>
      </c>
      <c r="E18" s="316" t="s">
        <v>36</v>
      </c>
      <c r="F18" s="316" t="s">
        <v>36</v>
      </c>
      <c r="G18" s="316" t="s">
        <v>36</v>
      </c>
      <c r="H18" s="316" t="s">
        <v>36</v>
      </c>
      <c r="I18" s="316" t="s">
        <v>36</v>
      </c>
      <c r="J18" s="316" t="s">
        <v>36</v>
      </c>
      <c r="K18" s="316">
        <v>128.1</v>
      </c>
      <c r="L18" s="316">
        <v>799.5</v>
      </c>
      <c r="M18" s="316">
        <f>K18+L18</f>
        <v>927.6</v>
      </c>
    </row>
    <row r="19" spans="1:30" ht="18.75" hidden="1" customHeight="1">
      <c r="A19" s="121">
        <v>2001</v>
      </c>
      <c r="B19" s="340" t="s">
        <v>36</v>
      </c>
      <c r="C19" s="340" t="s">
        <v>36</v>
      </c>
      <c r="D19" s="340" t="s">
        <v>36</v>
      </c>
      <c r="E19" s="316" t="s">
        <v>36</v>
      </c>
      <c r="F19" s="316" t="s">
        <v>36</v>
      </c>
      <c r="G19" s="316" t="s">
        <v>36</v>
      </c>
      <c r="H19" s="316" t="s">
        <v>36</v>
      </c>
      <c r="I19" s="316" t="s">
        <v>36</v>
      </c>
      <c r="J19" s="316" t="s">
        <v>36</v>
      </c>
      <c r="K19" s="316">
        <v>99.5</v>
      </c>
      <c r="L19" s="316">
        <v>782.5</v>
      </c>
      <c r="M19" s="316">
        <f t="shared" ref="M19:M28" si="1">K19+L19</f>
        <v>882</v>
      </c>
    </row>
    <row r="20" spans="1:30" ht="18.75" hidden="1" customHeight="1">
      <c r="A20" s="121">
        <v>2002</v>
      </c>
      <c r="B20" s="340" t="s">
        <v>36</v>
      </c>
      <c r="C20" s="340" t="s">
        <v>36</v>
      </c>
      <c r="D20" s="340" t="s">
        <v>36</v>
      </c>
      <c r="E20" s="316" t="s">
        <v>36</v>
      </c>
      <c r="F20" s="316" t="s">
        <v>36</v>
      </c>
      <c r="G20" s="316" t="s">
        <v>36</v>
      </c>
      <c r="H20" s="316" t="s">
        <v>36</v>
      </c>
      <c r="I20" s="316" t="s">
        <v>36</v>
      </c>
      <c r="J20" s="316" t="s">
        <v>36</v>
      </c>
      <c r="K20" s="316">
        <v>84.8</v>
      </c>
      <c r="L20" s="316">
        <v>805</v>
      </c>
      <c r="M20" s="316">
        <f t="shared" si="1"/>
        <v>889.8</v>
      </c>
    </row>
    <row r="21" spans="1:30" ht="18.75" hidden="1" customHeight="1">
      <c r="A21" s="121">
        <v>2003</v>
      </c>
      <c r="B21" s="340" t="s">
        <v>36</v>
      </c>
      <c r="C21" s="340" t="s">
        <v>36</v>
      </c>
      <c r="D21" s="340" t="s">
        <v>36</v>
      </c>
      <c r="E21" s="316" t="s">
        <v>36</v>
      </c>
      <c r="F21" s="316" t="s">
        <v>36</v>
      </c>
      <c r="G21" s="316" t="s">
        <v>36</v>
      </c>
      <c r="H21" s="316" t="s">
        <v>36</v>
      </c>
      <c r="I21" s="316" t="s">
        <v>36</v>
      </c>
      <c r="J21" s="316" t="s">
        <v>36</v>
      </c>
      <c r="K21" s="316">
        <v>76.400000000000006</v>
      </c>
      <c r="L21" s="316">
        <v>909.2</v>
      </c>
      <c r="M21" s="316">
        <f t="shared" si="1"/>
        <v>985.6</v>
      </c>
    </row>
    <row r="22" spans="1:30" ht="18.75" hidden="1" customHeight="1">
      <c r="A22" s="121">
        <v>2004</v>
      </c>
      <c r="B22" s="340">
        <v>71.081796999999995</v>
      </c>
      <c r="C22" s="316">
        <v>1035.8904889999999</v>
      </c>
      <c r="D22" s="316">
        <f t="shared" ref="D22:D38" si="2">B22+C22</f>
        <v>1106.9722859999999</v>
      </c>
      <c r="E22" s="316">
        <v>0.15221699999999999</v>
      </c>
      <c r="F22" s="316">
        <v>45.794618</v>
      </c>
      <c r="G22" s="316">
        <f>E22+F22</f>
        <v>45.946835</v>
      </c>
      <c r="H22" s="316">
        <v>0</v>
      </c>
      <c r="I22" s="316">
        <v>15.816060999999999</v>
      </c>
      <c r="J22" s="316">
        <f>H22+I22</f>
        <v>15.816060999999999</v>
      </c>
      <c r="K22" s="316">
        <f>B22+E22+H22</f>
        <v>71.234013999999988</v>
      </c>
      <c r="L22" s="316">
        <f>C22+F22+I22</f>
        <v>1097.5011679999998</v>
      </c>
      <c r="M22" s="316">
        <f t="shared" si="1"/>
        <v>1168.7351819999997</v>
      </c>
    </row>
    <row r="23" spans="1:30" ht="18.75" hidden="1" customHeight="1">
      <c r="A23" s="121">
        <v>2005</v>
      </c>
      <c r="B23" s="340">
        <v>65.176627999999994</v>
      </c>
      <c r="C23" s="316">
        <v>991.93425500000001</v>
      </c>
      <c r="D23" s="316">
        <f t="shared" si="2"/>
        <v>1057.1108830000001</v>
      </c>
      <c r="E23" s="316">
        <v>0.11394899999999999</v>
      </c>
      <c r="F23" s="316">
        <v>57.540103000000002</v>
      </c>
      <c r="G23" s="316">
        <f t="shared" ref="G23:G36" si="3">E23+F23</f>
        <v>57.654052</v>
      </c>
      <c r="H23" s="316">
        <v>0</v>
      </c>
      <c r="I23" s="316">
        <v>11.258226000000001</v>
      </c>
      <c r="J23" s="316">
        <f t="shared" ref="J23:J38" si="4">H23+I23</f>
        <v>11.258226000000001</v>
      </c>
      <c r="K23" s="316">
        <f t="shared" ref="K23:L29" si="5">B23+E23+H23</f>
        <v>65.290576999999999</v>
      </c>
      <c r="L23" s="316">
        <f t="shared" si="5"/>
        <v>1060.7325839999999</v>
      </c>
      <c r="M23" s="316">
        <f t="shared" si="1"/>
        <v>1126.0231609999998</v>
      </c>
    </row>
    <row r="24" spans="1:30" ht="18.75" hidden="1" customHeight="1">
      <c r="A24" s="121">
        <v>2006</v>
      </c>
      <c r="B24" s="340">
        <v>68.3</v>
      </c>
      <c r="C24" s="316">
        <v>1143.513162</v>
      </c>
      <c r="D24" s="316">
        <f t="shared" si="2"/>
        <v>1211.8131619999999</v>
      </c>
      <c r="E24" s="316">
        <v>0.1</v>
      </c>
      <c r="F24" s="316">
        <v>62.526989999999998</v>
      </c>
      <c r="G24" s="316">
        <f t="shared" si="3"/>
        <v>62.626989999999999</v>
      </c>
      <c r="H24" s="316">
        <v>0</v>
      </c>
      <c r="I24" s="316">
        <v>9.1999999999999993</v>
      </c>
      <c r="J24" s="316">
        <f t="shared" si="4"/>
        <v>9.1999999999999993</v>
      </c>
      <c r="K24" s="316">
        <f t="shared" si="5"/>
        <v>68.399999999999991</v>
      </c>
      <c r="L24" s="316">
        <f t="shared" si="5"/>
        <v>1215.2401520000001</v>
      </c>
      <c r="M24" s="316">
        <f t="shared" si="1"/>
        <v>1283.6401520000002</v>
      </c>
    </row>
    <row r="25" spans="1:30" ht="18.75" hidden="1" customHeight="1">
      <c r="A25" s="121">
        <v>2007</v>
      </c>
      <c r="B25" s="340">
        <v>66.8</v>
      </c>
      <c r="C25" s="316">
        <v>1069.0999999999999</v>
      </c>
      <c r="D25" s="316">
        <f t="shared" si="2"/>
        <v>1135.8999999999999</v>
      </c>
      <c r="E25" s="316">
        <v>0.11</v>
      </c>
      <c r="F25" s="316">
        <v>44.161479</v>
      </c>
      <c r="G25" s="316">
        <f t="shared" si="3"/>
        <v>44.271478999999999</v>
      </c>
      <c r="H25" s="316">
        <v>0</v>
      </c>
      <c r="I25" s="316">
        <v>19.399999999999999</v>
      </c>
      <c r="J25" s="316">
        <f t="shared" si="4"/>
        <v>19.399999999999999</v>
      </c>
      <c r="K25" s="316">
        <f t="shared" si="5"/>
        <v>66.91</v>
      </c>
      <c r="L25" s="316">
        <f t="shared" si="5"/>
        <v>1132.6614790000001</v>
      </c>
      <c r="M25" s="316">
        <f t="shared" si="1"/>
        <v>1199.5714790000002</v>
      </c>
    </row>
    <row r="26" spans="1:30" ht="18.75" hidden="1" customHeight="1">
      <c r="A26" s="121">
        <v>2008</v>
      </c>
      <c r="B26" s="342">
        <v>59.5</v>
      </c>
      <c r="C26" s="342">
        <v>932.91286400000001</v>
      </c>
      <c r="D26" s="316">
        <f t="shared" si="2"/>
        <v>992.41286400000001</v>
      </c>
      <c r="E26" s="343">
        <v>0.10150000000000001</v>
      </c>
      <c r="F26" s="343">
        <v>47.325527000000001</v>
      </c>
      <c r="G26" s="316">
        <f t="shared" si="3"/>
        <v>47.427027000000002</v>
      </c>
      <c r="H26" s="343">
        <v>0</v>
      </c>
      <c r="I26" s="343">
        <v>32.532919</v>
      </c>
      <c r="J26" s="316">
        <f t="shared" si="4"/>
        <v>32.532919</v>
      </c>
      <c r="K26" s="316">
        <f t="shared" si="5"/>
        <v>59.601500000000001</v>
      </c>
      <c r="L26" s="316">
        <f t="shared" si="5"/>
        <v>1012.77131</v>
      </c>
      <c r="M26" s="316">
        <f t="shared" si="1"/>
        <v>1072.3728100000001</v>
      </c>
    </row>
    <row r="27" spans="1:30" ht="18.75" hidden="1" customHeight="1">
      <c r="A27" s="121">
        <v>2009</v>
      </c>
      <c r="B27" s="342">
        <v>56.2</v>
      </c>
      <c r="C27" s="342">
        <v>732.7</v>
      </c>
      <c r="D27" s="316">
        <f t="shared" si="2"/>
        <v>788.90000000000009</v>
      </c>
      <c r="E27" s="343">
        <v>0.4</v>
      </c>
      <c r="F27" s="343">
        <v>44.3</v>
      </c>
      <c r="G27" s="316">
        <f t="shared" si="3"/>
        <v>44.699999999999996</v>
      </c>
      <c r="H27" s="343">
        <v>0</v>
      </c>
      <c r="I27" s="343">
        <v>23.686239</v>
      </c>
      <c r="J27" s="316">
        <f t="shared" si="4"/>
        <v>23.686239</v>
      </c>
      <c r="K27" s="316">
        <f>B27+E27+H27</f>
        <v>56.6</v>
      </c>
      <c r="L27" s="316">
        <f t="shared" si="5"/>
        <v>800.686239</v>
      </c>
      <c r="M27" s="316">
        <f t="shared" si="1"/>
        <v>857.28623900000002</v>
      </c>
    </row>
    <row r="28" spans="1:30" ht="18.75" customHeight="1">
      <c r="A28" s="121">
        <v>2010</v>
      </c>
      <c r="B28" s="342">
        <v>55.9</v>
      </c>
      <c r="C28" s="342">
        <v>808.9</v>
      </c>
      <c r="D28" s="316">
        <f t="shared" si="2"/>
        <v>864.8</v>
      </c>
      <c r="E28" s="343">
        <v>0.1447</v>
      </c>
      <c r="F28" s="343">
        <v>39.826611999999997</v>
      </c>
      <c r="G28" s="316">
        <f t="shared" si="3"/>
        <v>39.971311999999998</v>
      </c>
      <c r="H28" s="343">
        <v>0</v>
      </c>
      <c r="I28" s="343">
        <v>34.472476</v>
      </c>
      <c r="J28" s="316">
        <f t="shared" si="4"/>
        <v>34.472476</v>
      </c>
      <c r="K28" s="316">
        <f t="shared" si="5"/>
        <v>56.044699999999999</v>
      </c>
      <c r="L28" s="316">
        <f t="shared" si="5"/>
        <v>883.19908799999996</v>
      </c>
      <c r="M28" s="316">
        <f t="shared" si="1"/>
        <v>939.243788</v>
      </c>
      <c r="AD28" s="42"/>
    </row>
    <row r="29" spans="1:30" ht="18.75" customHeight="1">
      <c r="A29" s="121">
        <v>2011</v>
      </c>
      <c r="B29" s="342">
        <v>52.996000000000002</v>
      </c>
      <c r="C29" s="342">
        <v>849.86400000000003</v>
      </c>
      <c r="D29" s="316">
        <f t="shared" si="2"/>
        <v>902.86</v>
      </c>
      <c r="E29" s="343">
        <v>0.02</v>
      </c>
      <c r="F29" s="343">
        <v>49.993000000000002</v>
      </c>
      <c r="G29" s="316">
        <f t="shared" si="3"/>
        <v>50.013000000000005</v>
      </c>
      <c r="H29" s="343">
        <v>0</v>
      </c>
      <c r="I29" s="343">
        <v>43.337000000000003</v>
      </c>
      <c r="J29" s="316">
        <f t="shared" si="4"/>
        <v>43.337000000000003</v>
      </c>
      <c r="K29" s="316">
        <f t="shared" si="5"/>
        <v>53.016000000000005</v>
      </c>
      <c r="L29" s="316">
        <f t="shared" si="5"/>
        <v>943.19400000000007</v>
      </c>
      <c r="M29" s="316">
        <f>K29+L29</f>
        <v>996.21</v>
      </c>
    </row>
    <row r="30" spans="1:30" ht="18.75" customHeight="1">
      <c r="A30" s="121">
        <v>2012</v>
      </c>
      <c r="B30" s="342">
        <v>58.723999999999997</v>
      </c>
      <c r="C30" s="342">
        <v>777.74599999999998</v>
      </c>
      <c r="D30" s="316">
        <f t="shared" si="2"/>
        <v>836.47</v>
      </c>
      <c r="E30" s="343">
        <v>3.3000000000000002E-2</v>
      </c>
      <c r="F30" s="343">
        <v>54.015000000000001</v>
      </c>
      <c r="G30" s="316">
        <f t="shared" si="3"/>
        <v>54.048000000000002</v>
      </c>
      <c r="H30" s="343">
        <v>0</v>
      </c>
      <c r="I30" s="343">
        <v>32.28</v>
      </c>
      <c r="J30" s="316">
        <f t="shared" si="4"/>
        <v>32.28</v>
      </c>
      <c r="K30" s="316">
        <f t="shared" ref="K30:K34" si="6">B30+E30+H30</f>
        <v>58.756999999999998</v>
      </c>
      <c r="L30" s="316">
        <f t="shared" ref="L30:L34" si="7">C30+F30+I30</f>
        <v>864.04099999999994</v>
      </c>
      <c r="M30" s="316">
        <f t="shared" ref="M30:M34" si="8">K30+L30</f>
        <v>922.79799999999989</v>
      </c>
    </row>
    <row r="31" spans="1:30" ht="18.75" customHeight="1">
      <c r="A31" s="121">
        <v>2013</v>
      </c>
      <c r="B31" s="344">
        <v>57.345999999999997</v>
      </c>
      <c r="C31" s="320">
        <v>696.36500000000001</v>
      </c>
      <c r="D31" s="316">
        <f t="shared" si="2"/>
        <v>753.71100000000001</v>
      </c>
      <c r="E31" s="316">
        <v>5.3999999999999999E-2</v>
      </c>
      <c r="F31" s="316">
        <v>51.396000000000001</v>
      </c>
      <c r="G31" s="316">
        <f t="shared" si="3"/>
        <v>51.45</v>
      </c>
      <c r="H31" s="316">
        <v>0</v>
      </c>
      <c r="I31" s="316">
        <v>21.26</v>
      </c>
      <c r="J31" s="316">
        <f t="shared" si="4"/>
        <v>21.26</v>
      </c>
      <c r="K31" s="316">
        <f t="shared" si="6"/>
        <v>57.4</v>
      </c>
      <c r="L31" s="316">
        <f t="shared" si="7"/>
        <v>769.02099999999996</v>
      </c>
      <c r="M31" s="316">
        <f t="shared" si="8"/>
        <v>826.42099999999994</v>
      </c>
    </row>
    <row r="32" spans="1:30" s="328" customFormat="1" ht="18.75" customHeight="1">
      <c r="A32" s="121">
        <v>2014</v>
      </c>
      <c r="B32" s="344">
        <v>55.712000000000003</v>
      </c>
      <c r="C32" s="345">
        <v>570.02499999999998</v>
      </c>
      <c r="D32" s="316">
        <f t="shared" si="2"/>
        <v>625.73699999999997</v>
      </c>
      <c r="E32" s="346">
        <v>5.7000000000000002E-2</v>
      </c>
      <c r="F32" s="346">
        <v>34.454999999999998</v>
      </c>
      <c r="G32" s="316">
        <f t="shared" si="3"/>
        <v>34.512</v>
      </c>
      <c r="H32" s="346">
        <v>0</v>
      </c>
      <c r="I32" s="346">
        <v>8.3640000000000008</v>
      </c>
      <c r="J32" s="316">
        <f t="shared" si="4"/>
        <v>8.3640000000000008</v>
      </c>
      <c r="K32" s="316">
        <f t="shared" si="6"/>
        <v>55.769000000000005</v>
      </c>
      <c r="L32" s="316">
        <f t="shared" si="7"/>
        <v>612.84400000000005</v>
      </c>
      <c r="M32" s="316">
        <f t="shared" si="8"/>
        <v>668.61300000000006</v>
      </c>
    </row>
    <row r="33" spans="1:17" s="328" customFormat="1" ht="18.75" customHeight="1">
      <c r="A33" s="102">
        <v>2015</v>
      </c>
      <c r="B33" s="344">
        <v>56.887999999999998</v>
      </c>
      <c r="C33" s="316">
        <v>630.97500000000002</v>
      </c>
      <c r="D33" s="316">
        <f t="shared" si="2"/>
        <v>687.86300000000006</v>
      </c>
      <c r="E33" s="346">
        <v>1.2999999999999999E-2</v>
      </c>
      <c r="F33" s="346">
        <v>28.844999999999999</v>
      </c>
      <c r="G33" s="316">
        <f t="shared" si="3"/>
        <v>28.858000000000001</v>
      </c>
      <c r="H33" s="346">
        <v>0.127</v>
      </c>
      <c r="I33" s="346">
        <v>5.274</v>
      </c>
      <c r="J33" s="316">
        <f t="shared" si="4"/>
        <v>5.4009999999999998</v>
      </c>
      <c r="K33" s="316">
        <f t="shared" si="6"/>
        <v>57.027999999999999</v>
      </c>
      <c r="L33" s="316">
        <f t="shared" si="7"/>
        <v>665.09400000000005</v>
      </c>
      <c r="M33" s="316">
        <f t="shared" si="8"/>
        <v>722.12200000000007</v>
      </c>
    </row>
    <row r="34" spans="1:17" ht="18.75" customHeight="1">
      <c r="A34" s="102">
        <v>2016</v>
      </c>
      <c r="B34" s="344">
        <v>52.980237000000002</v>
      </c>
      <c r="C34" s="316">
        <v>585.517742</v>
      </c>
      <c r="D34" s="316">
        <f t="shared" si="2"/>
        <v>638.49797899999999</v>
      </c>
      <c r="E34" s="346">
        <v>0</v>
      </c>
      <c r="F34" s="346">
        <v>28.134585999999999</v>
      </c>
      <c r="G34" s="316">
        <f t="shared" si="3"/>
        <v>28.134585999999999</v>
      </c>
      <c r="H34" s="346">
        <v>5.5666E-2</v>
      </c>
      <c r="I34" s="346">
        <v>6.8250970000000004</v>
      </c>
      <c r="J34" s="316">
        <f t="shared" si="4"/>
        <v>6.8807630000000009</v>
      </c>
      <c r="K34" s="316">
        <f t="shared" si="6"/>
        <v>53.035903000000005</v>
      </c>
      <c r="L34" s="316">
        <f t="shared" si="7"/>
        <v>620.47742500000004</v>
      </c>
      <c r="M34" s="316">
        <f t="shared" si="8"/>
        <v>673.513328</v>
      </c>
    </row>
    <row r="35" spans="1:17" ht="18.75" customHeight="1">
      <c r="A35" s="102">
        <v>2017</v>
      </c>
      <c r="B35" s="344">
        <v>49.263677999999999</v>
      </c>
      <c r="C35" s="316">
        <v>638.69303200000002</v>
      </c>
      <c r="D35" s="316">
        <v>687.95671000000004</v>
      </c>
      <c r="E35" s="346">
        <v>0</v>
      </c>
      <c r="F35" s="346">
        <v>42.401502999999998</v>
      </c>
      <c r="G35" s="316">
        <v>42.401502999999998</v>
      </c>
      <c r="H35" s="346">
        <v>5.7501999999999998E-2</v>
      </c>
      <c r="I35" s="346">
        <v>9.7218060000000008</v>
      </c>
      <c r="J35" s="316">
        <v>9.7793080000000003</v>
      </c>
      <c r="K35" s="316">
        <v>49.321179999999998</v>
      </c>
      <c r="L35" s="316">
        <v>690.81634100000008</v>
      </c>
      <c r="M35" s="316">
        <v>740.13752100000011</v>
      </c>
    </row>
    <row r="36" spans="1:17" ht="18.75" customHeight="1">
      <c r="A36" s="102">
        <v>2018</v>
      </c>
      <c r="B36" s="344">
        <v>52.295000000000002</v>
      </c>
      <c r="C36" s="316">
        <v>512.09900000000005</v>
      </c>
      <c r="D36" s="316">
        <f t="shared" si="2"/>
        <v>564.39400000000001</v>
      </c>
      <c r="E36" s="346">
        <v>3.09</v>
      </c>
      <c r="F36" s="346">
        <v>29.568999999999999</v>
      </c>
      <c r="G36" s="316">
        <f t="shared" si="3"/>
        <v>32.658999999999999</v>
      </c>
      <c r="H36" s="346">
        <v>6.7000000000000004E-2</v>
      </c>
      <c r="I36" s="346">
        <v>6.2089999999999996</v>
      </c>
      <c r="J36" s="316">
        <f t="shared" si="4"/>
        <v>6.2759999999999998</v>
      </c>
      <c r="K36" s="316">
        <f t="shared" ref="K36" si="9">B36+E36+H36</f>
        <v>55.452000000000005</v>
      </c>
      <c r="L36" s="316">
        <f t="shared" ref="L36" si="10">C36+F36+I36</f>
        <v>547.87699999999995</v>
      </c>
      <c r="M36" s="316">
        <f t="shared" ref="M36:M38" si="11">K36+L36</f>
        <v>603.32899999999995</v>
      </c>
    </row>
    <row r="37" spans="1:17" ht="18.75" customHeight="1">
      <c r="A37" s="102">
        <v>2019</v>
      </c>
      <c r="B37" s="344">
        <v>57.863999999999997</v>
      </c>
      <c r="C37" s="316">
        <v>535.73299999999995</v>
      </c>
      <c r="D37" s="316">
        <f t="shared" si="2"/>
        <v>593.59699999999998</v>
      </c>
      <c r="E37" s="346">
        <v>3.3170000000000002</v>
      </c>
      <c r="F37" s="346">
        <v>35.679000000000002</v>
      </c>
      <c r="G37" s="316">
        <f>E37+F37</f>
        <v>38.996000000000002</v>
      </c>
      <c r="H37" s="346">
        <v>3.5000000000000003E-2</v>
      </c>
      <c r="I37" s="346">
        <v>7.202</v>
      </c>
      <c r="J37" s="316">
        <f t="shared" si="4"/>
        <v>7.2370000000000001</v>
      </c>
      <c r="K37" s="316">
        <f t="shared" ref="K37" si="12">B37+E37+H37</f>
        <v>61.215999999999994</v>
      </c>
      <c r="L37" s="316">
        <f t="shared" ref="L37" si="13">C37+F37+I37</f>
        <v>578.61399999999992</v>
      </c>
      <c r="M37" s="316">
        <f t="shared" si="11"/>
        <v>639.82999999999993</v>
      </c>
    </row>
    <row r="38" spans="1:17" ht="18.75" customHeight="1">
      <c r="A38" s="103">
        <v>2020</v>
      </c>
      <c r="B38" s="347">
        <v>51.881999999999998</v>
      </c>
      <c r="C38" s="348">
        <v>418.11500000000001</v>
      </c>
      <c r="D38" s="348">
        <f t="shared" si="2"/>
        <v>469.99700000000001</v>
      </c>
      <c r="E38" s="349">
        <v>4.5389999999999997</v>
      </c>
      <c r="F38" s="349">
        <v>35.628</v>
      </c>
      <c r="G38" s="348">
        <f>E38+F38</f>
        <v>40.167000000000002</v>
      </c>
      <c r="H38" s="349">
        <v>0</v>
      </c>
      <c r="I38" s="349">
        <v>4.5380000000000003</v>
      </c>
      <c r="J38" s="348">
        <f t="shared" si="4"/>
        <v>4.5380000000000003</v>
      </c>
      <c r="K38" s="348">
        <f t="shared" ref="K38" si="14">B38+E38+H38</f>
        <v>56.420999999999999</v>
      </c>
      <c r="L38" s="348">
        <f t="shared" ref="L38" si="15">C38+F38+I38</f>
        <v>458.28100000000001</v>
      </c>
      <c r="M38" s="348">
        <f t="shared" si="11"/>
        <v>514.702</v>
      </c>
    </row>
    <row r="39" spans="1:17" ht="18.75" customHeight="1">
      <c r="A39" s="247" t="s">
        <v>258</v>
      </c>
      <c r="B39" s="300"/>
      <c r="C39" s="299"/>
      <c r="D39" s="298"/>
      <c r="E39" s="298"/>
      <c r="F39" s="298"/>
      <c r="G39" s="298"/>
      <c r="H39" s="298"/>
      <c r="I39" s="298"/>
      <c r="J39" s="298"/>
      <c r="K39" s="298"/>
      <c r="L39" s="298"/>
    </row>
    <row r="40" spans="1:17" ht="14.25">
      <c r="C40" s="42"/>
      <c r="D40" s="42"/>
      <c r="E40" s="233"/>
      <c r="F40" s="233"/>
      <c r="G40" s="233"/>
      <c r="H40" s="233"/>
      <c r="I40" s="233"/>
      <c r="J40" s="233"/>
      <c r="K40" s="233"/>
      <c r="L40" s="233"/>
      <c r="M40" s="292"/>
    </row>
    <row r="41" spans="1:17" ht="14.25">
      <c r="C41" s="42"/>
      <c r="D41" s="42"/>
      <c r="E41" s="350"/>
      <c r="F41" s="350"/>
      <c r="G41" s="350"/>
      <c r="H41" s="350"/>
      <c r="I41" s="350"/>
      <c r="J41" s="350"/>
      <c r="K41" s="350"/>
      <c r="L41" s="350"/>
    </row>
    <row r="42" spans="1:17" ht="14.25">
      <c r="E42" s="233"/>
      <c r="F42" s="233"/>
      <c r="G42" s="233"/>
      <c r="H42" s="233"/>
      <c r="I42" s="233"/>
      <c r="J42" s="233"/>
      <c r="K42" s="233"/>
      <c r="L42" s="233"/>
      <c r="M42" s="233"/>
    </row>
    <row r="43" spans="1:17" ht="14.25">
      <c r="O43" s="351"/>
      <c r="P43" s="351"/>
      <c r="Q43" s="351"/>
    </row>
    <row r="44" spans="1:17" ht="14.25">
      <c r="N44" s="42" t="s">
        <v>18</v>
      </c>
    </row>
    <row r="45" spans="1:17" ht="14.25">
      <c r="N45" s="42"/>
    </row>
    <row r="46" spans="1:17" ht="14.25">
      <c r="N46" s="42"/>
    </row>
    <row r="47" spans="1:17" ht="14.25">
      <c r="N47" s="42"/>
    </row>
    <row r="48" spans="1:17" ht="14.25">
      <c r="N48" s="42"/>
    </row>
    <row r="49" spans="14:14" ht="14.25">
      <c r="N49" s="42"/>
    </row>
    <row r="50" spans="14:14" ht="14.25">
      <c r="N50" s="42"/>
    </row>
  </sheetData>
  <mergeCells count="8">
    <mergeCell ref="A2:M2"/>
    <mergeCell ref="A3:M3"/>
    <mergeCell ref="A4:M4"/>
    <mergeCell ref="A6:A7"/>
    <mergeCell ref="B6:D6"/>
    <mergeCell ref="E6:G6"/>
    <mergeCell ref="H6:J6"/>
    <mergeCell ref="K6:M6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83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6"/>
  <sheetViews>
    <sheetView view="pageBreakPreview" zoomScaleNormal="100" zoomScaleSheetLayoutView="100" workbookViewId="0">
      <selection activeCell="AL17" sqref="AL17"/>
    </sheetView>
  </sheetViews>
  <sheetFormatPr defaultColWidth="8.6640625" defaultRowHeight="14.25"/>
  <cols>
    <col min="1" max="1" width="19.6640625" style="39" customWidth="1"/>
    <col min="2" max="2" width="17.1640625" style="39" customWidth="1"/>
    <col min="3" max="3" width="20" style="39" customWidth="1"/>
    <col min="4" max="5" width="17.1640625" style="39" customWidth="1"/>
    <col min="6" max="6" width="20" style="39" customWidth="1"/>
    <col min="7" max="8" width="17.1640625" style="39" customWidth="1"/>
    <col min="9" max="9" width="20" style="39" customWidth="1"/>
    <col min="10" max="10" width="17.1640625" style="39" customWidth="1"/>
    <col min="11" max="11" width="17.6640625" style="39" customWidth="1"/>
    <col min="12" max="16384" width="8.6640625" style="39"/>
  </cols>
  <sheetData>
    <row r="2" spans="1:11" s="42" customFormat="1" ht="18.75" customHeight="1">
      <c r="A2" s="398" t="s">
        <v>56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</row>
    <row r="3" spans="1:11" s="42" customFormat="1" ht="18.75" customHeight="1">
      <c r="A3" s="398" t="s">
        <v>346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</row>
    <row r="4" spans="1:11" s="42" customFormat="1" ht="18.75" customHeight="1">
      <c r="A4" s="398" t="s">
        <v>0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</row>
    <row r="5" spans="1:11" ht="18.75" customHeight="1"/>
    <row r="6" spans="1:11" ht="18.75" customHeight="1">
      <c r="A6" s="407" t="s">
        <v>1</v>
      </c>
      <c r="B6" s="409" t="s">
        <v>307</v>
      </c>
      <c r="C6" s="410"/>
      <c r="D6" s="411"/>
      <c r="E6" s="409" t="s">
        <v>46</v>
      </c>
      <c r="F6" s="410"/>
      <c r="G6" s="411"/>
      <c r="H6" s="409" t="s">
        <v>48</v>
      </c>
      <c r="I6" s="410"/>
      <c r="J6" s="411"/>
      <c r="K6" s="407" t="s">
        <v>19</v>
      </c>
    </row>
    <row r="7" spans="1:11" ht="18.75" customHeight="1">
      <c r="A7" s="408"/>
      <c r="B7" s="44" t="s">
        <v>44</v>
      </c>
      <c r="C7" s="44" t="s">
        <v>45</v>
      </c>
      <c r="D7" s="44" t="s">
        <v>53</v>
      </c>
      <c r="E7" s="44" t="s">
        <v>44</v>
      </c>
      <c r="F7" s="44" t="s">
        <v>45</v>
      </c>
      <c r="G7" s="44" t="s">
        <v>53</v>
      </c>
      <c r="H7" s="44" t="s">
        <v>44</v>
      </c>
      <c r="I7" s="44" t="s">
        <v>45</v>
      </c>
      <c r="J7" s="44" t="s">
        <v>53</v>
      </c>
      <c r="K7" s="408"/>
    </row>
    <row r="8" spans="1:11" ht="18.75" customHeight="1">
      <c r="A8" s="40" t="s">
        <v>136</v>
      </c>
      <c r="B8" s="216">
        <v>6052</v>
      </c>
      <c r="C8" s="216">
        <v>56596</v>
      </c>
      <c r="D8" s="216">
        <v>62648</v>
      </c>
      <c r="E8" s="216">
        <v>319</v>
      </c>
      <c r="F8" s="216">
        <v>2778</v>
      </c>
      <c r="G8" s="216">
        <v>3097</v>
      </c>
      <c r="H8" s="216" t="s">
        <v>47</v>
      </c>
      <c r="I8" s="216">
        <v>515</v>
      </c>
      <c r="J8" s="216">
        <v>515</v>
      </c>
      <c r="K8" s="370">
        <f>SUM(D8,G8,J8)</f>
        <v>66260</v>
      </c>
    </row>
    <row r="9" spans="1:11" ht="18.75" customHeight="1">
      <c r="A9" s="40" t="s">
        <v>137</v>
      </c>
      <c r="B9" s="216">
        <v>3658</v>
      </c>
      <c r="C9" s="216">
        <v>41446</v>
      </c>
      <c r="D9" s="216">
        <v>45104</v>
      </c>
      <c r="E9" s="216">
        <v>385</v>
      </c>
      <c r="F9" s="216">
        <v>3772</v>
      </c>
      <c r="G9" s="216">
        <v>4157</v>
      </c>
      <c r="H9" s="216" t="s">
        <v>47</v>
      </c>
      <c r="I9" s="216">
        <v>634</v>
      </c>
      <c r="J9" s="216">
        <v>634</v>
      </c>
      <c r="K9" s="216">
        <f t="shared" ref="K9:K20" si="0">SUM(D9,G9,J9)</f>
        <v>49895</v>
      </c>
    </row>
    <row r="10" spans="1:11" ht="18.75" customHeight="1">
      <c r="A10" s="40" t="s">
        <v>138</v>
      </c>
      <c r="B10" s="216">
        <v>2911</v>
      </c>
      <c r="C10" s="216">
        <v>28021</v>
      </c>
      <c r="D10" s="216">
        <v>30932</v>
      </c>
      <c r="E10" s="216">
        <v>342</v>
      </c>
      <c r="F10" s="216">
        <v>2671</v>
      </c>
      <c r="G10" s="216">
        <v>3013</v>
      </c>
      <c r="H10" s="216" t="s">
        <v>47</v>
      </c>
      <c r="I10" s="216">
        <v>560</v>
      </c>
      <c r="J10" s="216">
        <v>560</v>
      </c>
      <c r="K10" s="216">
        <f t="shared" si="0"/>
        <v>34505</v>
      </c>
    </row>
    <row r="11" spans="1:11" ht="18.75" customHeight="1">
      <c r="A11" s="40" t="s">
        <v>139</v>
      </c>
      <c r="B11" s="216">
        <v>2850</v>
      </c>
      <c r="C11" s="216">
        <v>29671</v>
      </c>
      <c r="D11" s="216">
        <v>32522</v>
      </c>
      <c r="E11" s="216">
        <v>223</v>
      </c>
      <c r="F11" s="216">
        <v>1789</v>
      </c>
      <c r="G11" s="216">
        <v>2013</v>
      </c>
      <c r="H11" s="216" t="s">
        <v>47</v>
      </c>
      <c r="I11" s="216">
        <v>81</v>
      </c>
      <c r="J11" s="216">
        <v>81</v>
      </c>
      <c r="K11" s="216">
        <f t="shared" si="0"/>
        <v>34616</v>
      </c>
    </row>
    <row r="12" spans="1:11" ht="18.75" customHeight="1">
      <c r="A12" s="40" t="s">
        <v>133</v>
      </c>
      <c r="B12" s="216">
        <v>2929</v>
      </c>
      <c r="C12" s="216">
        <v>16188</v>
      </c>
      <c r="D12" s="216">
        <v>19117</v>
      </c>
      <c r="E12" s="216">
        <v>316</v>
      </c>
      <c r="F12" s="216">
        <v>1278</v>
      </c>
      <c r="G12" s="216">
        <v>1594</v>
      </c>
      <c r="H12" s="216" t="s">
        <v>47</v>
      </c>
      <c r="I12" s="216">
        <v>333</v>
      </c>
      <c r="J12" s="216">
        <v>333</v>
      </c>
      <c r="K12" s="216">
        <f t="shared" si="0"/>
        <v>21044</v>
      </c>
    </row>
    <row r="13" spans="1:11" ht="18.75" customHeight="1">
      <c r="A13" s="40" t="s">
        <v>134</v>
      </c>
      <c r="B13" s="216">
        <v>4697</v>
      </c>
      <c r="C13" s="216">
        <v>26229</v>
      </c>
      <c r="D13" s="216">
        <v>30926</v>
      </c>
      <c r="E13" s="216">
        <v>61</v>
      </c>
      <c r="F13" s="216">
        <v>2240</v>
      </c>
      <c r="G13" s="216">
        <v>2301</v>
      </c>
      <c r="H13" s="216" t="s">
        <v>47</v>
      </c>
      <c r="I13" s="216">
        <v>303</v>
      </c>
      <c r="J13" s="216">
        <v>303</v>
      </c>
      <c r="K13" s="216">
        <f t="shared" si="0"/>
        <v>33530</v>
      </c>
    </row>
    <row r="14" spans="1:11" ht="18.75" customHeight="1">
      <c r="A14" s="40" t="s">
        <v>135</v>
      </c>
      <c r="B14" s="216">
        <v>4968</v>
      </c>
      <c r="C14" s="216">
        <v>33099</v>
      </c>
      <c r="D14" s="216">
        <v>38067</v>
      </c>
      <c r="E14" s="216">
        <v>250</v>
      </c>
      <c r="F14" s="216">
        <v>3031</v>
      </c>
      <c r="G14" s="216">
        <v>3281</v>
      </c>
      <c r="H14" s="216" t="s">
        <v>47</v>
      </c>
      <c r="I14" s="216">
        <v>453</v>
      </c>
      <c r="J14" s="216">
        <v>453</v>
      </c>
      <c r="K14" s="216">
        <f t="shared" si="0"/>
        <v>41801</v>
      </c>
    </row>
    <row r="15" spans="1:11" ht="18.75" customHeight="1">
      <c r="A15" s="40" t="s">
        <v>140</v>
      </c>
      <c r="B15" s="216">
        <v>5715</v>
      </c>
      <c r="C15" s="216">
        <v>34789</v>
      </c>
      <c r="D15" s="216">
        <v>40504</v>
      </c>
      <c r="E15" s="216">
        <v>558</v>
      </c>
      <c r="F15" s="216">
        <v>3117</v>
      </c>
      <c r="G15" s="216">
        <v>3675</v>
      </c>
      <c r="H15" s="216" t="s">
        <v>47</v>
      </c>
      <c r="I15" s="216">
        <v>364</v>
      </c>
      <c r="J15" s="216">
        <v>364</v>
      </c>
      <c r="K15" s="216">
        <f t="shared" si="0"/>
        <v>44543</v>
      </c>
    </row>
    <row r="16" spans="1:11" ht="18.75" customHeight="1">
      <c r="A16" s="40" t="s">
        <v>141</v>
      </c>
      <c r="B16" s="216">
        <v>5060</v>
      </c>
      <c r="C16" s="216">
        <v>37291</v>
      </c>
      <c r="D16" s="216">
        <v>42351</v>
      </c>
      <c r="E16" s="216">
        <v>485</v>
      </c>
      <c r="F16" s="216">
        <v>3037</v>
      </c>
      <c r="G16" s="216">
        <v>3522</v>
      </c>
      <c r="H16" s="216" t="s">
        <v>47</v>
      </c>
      <c r="I16" s="216">
        <v>314</v>
      </c>
      <c r="J16" s="216">
        <v>314</v>
      </c>
      <c r="K16" s="216">
        <f t="shared" si="0"/>
        <v>46187</v>
      </c>
    </row>
    <row r="17" spans="1:13" ht="18.75" customHeight="1">
      <c r="A17" s="40" t="s">
        <v>142</v>
      </c>
      <c r="B17" s="216">
        <v>4672</v>
      </c>
      <c r="C17" s="216">
        <v>41284</v>
      </c>
      <c r="D17" s="216">
        <v>45956</v>
      </c>
      <c r="E17" s="216">
        <v>372</v>
      </c>
      <c r="F17" s="216">
        <v>3351</v>
      </c>
      <c r="G17" s="216">
        <v>3723</v>
      </c>
      <c r="H17" s="216" t="s">
        <v>47</v>
      </c>
      <c r="I17" s="216">
        <v>263</v>
      </c>
      <c r="J17" s="216">
        <v>263</v>
      </c>
      <c r="K17" s="216">
        <f t="shared" si="0"/>
        <v>49942</v>
      </c>
    </row>
    <row r="18" spans="1:13" ht="18.75" customHeight="1">
      <c r="A18" s="40" t="s">
        <v>143</v>
      </c>
      <c r="B18" s="216">
        <v>3744</v>
      </c>
      <c r="C18" s="216">
        <v>33982</v>
      </c>
      <c r="D18" s="216">
        <v>37726</v>
      </c>
      <c r="E18" s="216">
        <v>482</v>
      </c>
      <c r="F18" s="216">
        <v>4056</v>
      </c>
      <c r="G18" s="216">
        <v>4537</v>
      </c>
      <c r="H18" s="216" t="s">
        <v>47</v>
      </c>
      <c r="I18" s="216">
        <v>291</v>
      </c>
      <c r="J18" s="216">
        <v>291</v>
      </c>
      <c r="K18" s="216">
        <f t="shared" si="0"/>
        <v>42554</v>
      </c>
    </row>
    <row r="19" spans="1:13" ht="18.75" customHeight="1">
      <c r="A19" s="45" t="s">
        <v>301</v>
      </c>
      <c r="B19" s="257">
        <v>4626</v>
      </c>
      <c r="C19" s="257">
        <v>39518</v>
      </c>
      <c r="D19" s="216">
        <v>44144</v>
      </c>
      <c r="E19" s="257">
        <v>745</v>
      </c>
      <c r="F19" s="257">
        <v>4509</v>
      </c>
      <c r="G19" s="216">
        <v>5254</v>
      </c>
      <c r="H19" s="257" t="s">
        <v>47</v>
      </c>
      <c r="I19" s="257">
        <v>427</v>
      </c>
      <c r="J19" s="216">
        <v>427</v>
      </c>
      <c r="K19" s="216">
        <f t="shared" si="0"/>
        <v>49825</v>
      </c>
    </row>
    <row r="20" spans="1:13" s="41" customFormat="1" ht="18.75" customHeight="1">
      <c r="A20" s="38" t="s">
        <v>19</v>
      </c>
      <c r="B20" s="371">
        <f>SUM(B8:B19)</f>
        <v>51882</v>
      </c>
      <c r="C20" s="371">
        <f t="shared" ref="C20:D20" si="1">SUM(C8:C19)</f>
        <v>418114</v>
      </c>
      <c r="D20" s="371">
        <f t="shared" si="1"/>
        <v>469997</v>
      </c>
      <c r="E20" s="371">
        <f>SUM(E8:E19)</f>
        <v>4538</v>
      </c>
      <c r="F20" s="371">
        <f t="shared" ref="F20:G20" si="2">SUM(F8:F19)</f>
        <v>35629</v>
      </c>
      <c r="G20" s="371">
        <f t="shared" si="2"/>
        <v>40167</v>
      </c>
      <c r="H20" s="371">
        <f>SUM(H8:H19)</f>
        <v>0</v>
      </c>
      <c r="I20" s="371">
        <f t="shared" ref="I20:J20" si="3">SUM(I8:I19)</f>
        <v>4538</v>
      </c>
      <c r="J20" s="371">
        <f t="shared" si="3"/>
        <v>4538</v>
      </c>
      <c r="K20" s="372">
        <f t="shared" si="0"/>
        <v>514702</v>
      </c>
    </row>
    <row r="21" spans="1:13" ht="18.75" customHeight="1">
      <c r="A21" s="43" t="s">
        <v>259</v>
      </c>
    </row>
    <row r="22" spans="1:13" ht="18" customHeight="1">
      <c r="A22" s="1"/>
    </row>
    <row r="23" spans="1:13">
      <c r="A23" s="1"/>
    </row>
    <row r="26" spans="1:13">
      <c r="M26" s="46">
        <f>C26+L26</f>
        <v>0</v>
      </c>
    </row>
  </sheetData>
  <mergeCells count="8">
    <mergeCell ref="A2:K2"/>
    <mergeCell ref="A3:K3"/>
    <mergeCell ref="A4:K4"/>
    <mergeCell ref="A6:A7"/>
    <mergeCell ref="B6:D6"/>
    <mergeCell ref="K6:K7"/>
    <mergeCell ref="E6:G6"/>
    <mergeCell ref="H6:J6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8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3"/>
  <sheetViews>
    <sheetView view="pageBreakPreview" zoomScaleNormal="100" zoomScaleSheetLayoutView="100" workbookViewId="0">
      <selection activeCell="AL17" sqref="AL17"/>
    </sheetView>
  </sheetViews>
  <sheetFormatPr defaultColWidth="9.6640625" defaultRowHeight="12.75"/>
  <cols>
    <col min="1" max="1" width="24.6640625" style="335" customWidth="1"/>
    <col min="2" max="2" width="24.6640625" style="336" customWidth="1"/>
    <col min="3" max="3" width="24.6640625" style="335" customWidth="1"/>
    <col min="4" max="4" width="24.6640625" style="211" customWidth="1"/>
    <col min="5" max="5" width="12.6640625" style="311" customWidth="1"/>
    <col min="6" max="8" width="9.6640625" style="311"/>
    <col min="9" max="9" width="10.6640625" style="311" bestFit="1" customWidth="1"/>
    <col min="10" max="16384" width="9.6640625" style="311"/>
  </cols>
  <sheetData>
    <row r="1" spans="1:11" ht="11.25" customHeight="1">
      <c r="A1" s="158"/>
      <c r="B1" s="310"/>
      <c r="C1" s="158"/>
      <c r="D1" s="378"/>
    </row>
    <row r="2" spans="1:11" s="312" customFormat="1" ht="18.75" customHeight="1">
      <c r="A2" s="398" t="s">
        <v>293</v>
      </c>
      <c r="B2" s="398"/>
      <c r="C2" s="398"/>
      <c r="D2" s="398"/>
    </row>
    <row r="3" spans="1:11" s="312" customFormat="1" ht="18.75" customHeight="1">
      <c r="A3" s="398" t="s">
        <v>295</v>
      </c>
      <c r="B3" s="398"/>
      <c r="C3" s="398"/>
      <c r="D3" s="398"/>
    </row>
    <row r="4" spans="1:11" s="312" customFormat="1" ht="18.75" customHeight="1">
      <c r="A4" s="412" t="s">
        <v>57</v>
      </c>
      <c r="B4" s="412"/>
      <c r="C4" s="412"/>
      <c r="D4" s="412"/>
    </row>
    <row r="5" spans="1:11" s="312" customFormat="1" ht="18.75" customHeight="1">
      <c r="A5" s="380"/>
      <c r="B5" s="313"/>
      <c r="C5" s="380"/>
      <c r="D5" s="380"/>
    </row>
    <row r="6" spans="1:11" s="211" customFormat="1" ht="18.75" customHeight="1">
      <c r="A6" s="379" t="s">
        <v>1</v>
      </c>
      <c r="B6" s="314" t="s">
        <v>44</v>
      </c>
      <c r="C6" s="384" t="s">
        <v>45</v>
      </c>
      <c r="D6" s="384" t="s">
        <v>149</v>
      </c>
    </row>
    <row r="7" spans="1:11" s="312" customFormat="1" ht="18.75" hidden="1" customHeight="1">
      <c r="A7" s="121">
        <v>1990</v>
      </c>
      <c r="B7" s="315"/>
      <c r="C7" s="316"/>
      <c r="D7" s="317"/>
      <c r="I7" s="318"/>
      <c r="K7" s="319"/>
    </row>
    <row r="8" spans="1:11" s="312" customFormat="1" ht="18.75" hidden="1" customHeight="1">
      <c r="A8" s="121">
        <v>1991</v>
      </c>
      <c r="B8" s="315" t="s">
        <v>58</v>
      </c>
      <c r="C8" s="315">
        <v>914</v>
      </c>
      <c r="D8" s="315">
        <v>1010</v>
      </c>
      <c r="I8" s="318"/>
      <c r="K8" s="319"/>
    </row>
    <row r="9" spans="1:11" s="312" customFormat="1" ht="18.75" hidden="1" customHeight="1">
      <c r="A9" s="121">
        <v>1992</v>
      </c>
      <c r="B9" s="315" t="s">
        <v>59</v>
      </c>
      <c r="C9" s="315">
        <v>833.1</v>
      </c>
      <c r="D9" s="315">
        <v>980</v>
      </c>
      <c r="I9" s="318"/>
      <c r="K9" s="319"/>
    </row>
    <row r="10" spans="1:11" s="312" customFormat="1" ht="18.75" hidden="1" customHeight="1">
      <c r="A10" s="121">
        <v>1993</v>
      </c>
      <c r="B10" s="315" t="s">
        <v>60</v>
      </c>
      <c r="C10" s="315">
        <v>849.6</v>
      </c>
      <c r="D10" s="320">
        <v>933.4</v>
      </c>
      <c r="I10" s="318"/>
      <c r="K10" s="319"/>
    </row>
    <row r="11" spans="1:11" s="312" customFormat="1" ht="18.75" hidden="1" customHeight="1">
      <c r="A11" s="121">
        <v>1994</v>
      </c>
      <c r="B11" s="315" t="s">
        <v>61</v>
      </c>
      <c r="C11" s="315">
        <v>934.5</v>
      </c>
      <c r="D11" s="315">
        <v>990.2</v>
      </c>
      <c r="I11" s="318"/>
      <c r="K11" s="319"/>
    </row>
    <row r="12" spans="1:11" s="312" customFormat="1" ht="18.75" hidden="1" customHeight="1">
      <c r="A12" s="121">
        <v>1995</v>
      </c>
      <c r="B12" s="315" t="s">
        <v>62</v>
      </c>
      <c r="C12" s="315">
        <v>948</v>
      </c>
      <c r="D12" s="315">
        <v>1034</v>
      </c>
      <c r="I12" s="318"/>
      <c r="K12" s="319"/>
    </row>
    <row r="13" spans="1:11" s="312" customFormat="1" ht="18.75" hidden="1" customHeight="1">
      <c r="A13" s="121">
        <v>1996</v>
      </c>
      <c r="B13" s="315" t="s">
        <v>62</v>
      </c>
      <c r="C13" s="315">
        <v>940</v>
      </c>
      <c r="D13" s="315">
        <v>1000</v>
      </c>
      <c r="I13" s="318"/>
      <c r="K13" s="319"/>
    </row>
    <row r="14" spans="1:11" s="312" customFormat="1" ht="18.75" hidden="1" customHeight="1">
      <c r="A14" s="121">
        <v>1997</v>
      </c>
      <c r="B14" s="315" t="s">
        <v>63</v>
      </c>
      <c r="C14" s="315">
        <v>900</v>
      </c>
      <c r="D14" s="315">
        <v>980</v>
      </c>
      <c r="I14" s="318"/>
      <c r="K14" s="319"/>
    </row>
    <row r="15" spans="1:11" s="312" customFormat="1" ht="18.75" hidden="1" customHeight="1">
      <c r="A15" s="121">
        <v>1998</v>
      </c>
      <c r="B15" s="321">
        <v>1330</v>
      </c>
      <c r="C15" s="321">
        <v>906</v>
      </c>
      <c r="D15" s="321">
        <v>970</v>
      </c>
      <c r="I15" s="318"/>
      <c r="K15" s="319"/>
    </row>
    <row r="16" spans="1:11" s="312" customFormat="1" ht="18.75" hidden="1" customHeight="1">
      <c r="A16" s="121">
        <v>1999</v>
      </c>
      <c r="B16" s="321">
        <v>1447</v>
      </c>
      <c r="C16" s="321">
        <v>876</v>
      </c>
      <c r="D16" s="321">
        <v>960</v>
      </c>
      <c r="I16" s="318"/>
      <c r="K16" s="322"/>
    </row>
    <row r="17" spans="1:30" s="312" customFormat="1" ht="18.75" hidden="1" customHeight="1">
      <c r="A17" s="121">
        <v>2000</v>
      </c>
      <c r="B17" s="323">
        <v>1289</v>
      </c>
      <c r="C17" s="323">
        <v>1184</v>
      </c>
      <c r="D17" s="323">
        <v>1226</v>
      </c>
      <c r="G17" s="42"/>
      <c r="I17" s="318"/>
      <c r="J17" s="318"/>
      <c r="K17" s="322"/>
    </row>
    <row r="18" spans="1:30" s="312" customFormat="1" ht="18.75" hidden="1" customHeight="1">
      <c r="A18" s="121">
        <v>2001</v>
      </c>
      <c r="B18" s="323">
        <v>1358</v>
      </c>
      <c r="C18" s="323">
        <v>1167</v>
      </c>
      <c r="D18" s="323">
        <v>1211</v>
      </c>
      <c r="I18" s="318"/>
      <c r="J18" s="242"/>
      <c r="K18" s="322"/>
    </row>
    <row r="19" spans="1:30" s="312" customFormat="1" ht="18.75" hidden="1" customHeight="1">
      <c r="A19" s="121">
        <v>2002</v>
      </c>
      <c r="B19" s="323">
        <v>1361</v>
      </c>
      <c r="C19" s="323">
        <v>1211</v>
      </c>
      <c r="D19" s="323">
        <v>1237</v>
      </c>
      <c r="I19" s="318"/>
      <c r="J19" s="242"/>
      <c r="K19" s="322"/>
    </row>
    <row r="20" spans="1:30" s="312" customFormat="1" ht="18.75" hidden="1" customHeight="1">
      <c r="A20" s="121">
        <v>2003</v>
      </c>
      <c r="B20" s="323">
        <v>1344</v>
      </c>
      <c r="C20" s="323">
        <v>1270</v>
      </c>
      <c r="D20" s="323">
        <v>1280</v>
      </c>
      <c r="H20" s="324"/>
      <c r="I20" s="318"/>
      <c r="J20" s="242"/>
      <c r="K20" s="322"/>
    </row>
    <row r="21" spans="1:30" s="312" customFormat="1" ht="18.75" hidden="1" customHeight="1">
      <c r="A21" s="121">
        <v>2004</v>
      </c>
      <c r="B21" s="323">
        <v>1372</v>
      </c>
      <c r="C21" s="323">
        <v>1296</v>
      </c>
      <c r="D21" s="323">
        <v>1300</v>
      </c>
      <c r="H21" s="324"/>
      <c r="I21" s="318"/>
      <c r="J21" s="242"/>
      <c r="K21" s="322"/>
    </row>
    <row r="22" spans="1:30" s="312" customFormat="1" ht="18.75" hidden="1" customHeight="1">
      <c r="A22" s="121">
        <v>2005</v>
      </c>
      <c r="B22" s="323">
        <v>1381</v>
      </c>
      <c r="C22" s="323">
        <v>1320</v>
      </c>
      <c r="D22" s="323">
        <v>1320</v>
      </c>
      <c r="H22" s="324"/>
      <c r="I22" s="325"/>
      <c r="J22" s="242"/>
      <c r="K22" s="322"/>
    </row>
    <row r="23" spans="1:30" s="312" customFormat="1" ht="18.75" hidden="1" customHeight="1">
      <c r="A23" s="121">
        <v>2006</v>
      </c>
      <c r="B23" s="323">
        <v>1525</v>
      </c>
      <c r="C23" s="323">
        <v>1358</v>
      </c>
      <c r="D23" s="323">
        <v>1370</v>
      </c>
      <c r="H23" s="324"/>
      <c r="I23" s="325"/>
      <c r="J23" s="242"/>
      <c r="K23" s="322"/>
    </row>
    <row r="24" spans="1:30" s="312" customFormat="1" ht="18.75" hidden="1" customHeight="1">
      <c r="A24" s="121">
        <v>2007</v>
      </c>
      <c r="B24" s="326">
        <v>1545</v>
      </c>
      <c r="C24" s="326">
        <v>1414</v>
      </c>
      <c r="D24" s="326">
        <v>1420</v>
      </c>
      <c r="H24" s="324"/>
      <c r="I24" s="327"/>
      <c r="J24" s="242"/>
    </row>
    <row r="25" spans="1:30" s="312" customFormat="1" ht="18.75" hidden="1" customHeight="1">
      <c r="A25" s="121">
        <v>2008</v>
      </c>
      <c r="B25" s="326">
        <v>1560</v>
      </c>
      <c r="C25" s="326">
        <v>1420</v>
      </c>
      <c r="D25" s="326">
        <v>1430</v>
      </c>
      <c r="E25" s="328"/>
      <c r="F25" s="328"/>
      <c r="G25" s="328"/>
      <c r="H25" s="329"/>
      <c r="I25" s="327"/>
      <c r="J25" s="330"/>
    </row>
    <row r="26" spans="1:30" s="312" customFormat="1" ht="18.75" hidden="1" customHeight="1">
      <c r="A26" s="121">
        <v>2009</v>
      </c>
      <c r="B26" s="326">
        <v>1519</v>
      </c>
      <c r="C26" s="326">
        <v>1440</v>
      </c>
      <c r="D26" s="326">
        <v>1450</v>
      </c>
      <c r="E26" s="328"/>
      <c r="F26" s="328"/>
      <c r="G26" s="328"/>
      <c r="H26" s="329"/>
      <c r="I26" s="327"/>
      <c r="J26" s="330"/>
    </row>
    <row r="27" spans="1:30" s="312" customFormat="1" ht="18.75" customHeight="1">
      <c r="A27" s="121">
        <v>2010</v>
      </c>
      <c r="B27" s="326">
        <v>1546</v>
      </c>
      <c r="C27" s="326">
        <v>1470</v>
      </c>
      <c r="D27" s="326">
        <v>1480</v>
      </c>
      <c r="H27" s="324"/>
      <c r="I27" s="327"/>
      <c r="J27" s="242"/>
    </row>
    <row r="28" spans="1:30" s="312" customFormat="1" ht="18.75" customHeight="1">
      <c r="A28" s="121">
        <v>2011</v>
      </c>
      <c r="B28" s="326">
        <v>1560</v>
      </c>
      <c r="C28" s="326">
        <v>1476</v>
      </c>
      <c r="D28" s="326">
        <v>1500</v>
      </c>
      <c r="H28" s="324"/>
      <c r="I28" s="327"/>
      <c r="J28" s="242"/>
      <c r="AD28" s="42"/>
    </row>
    <row r="29" spans="1:30" s="312" customFormat="1" ht="18.75" customHeight="1">
      <c r="A29" s="121">
        <v>2012</v>
      </c>
      <c r="B29" s="126">
        <v>1550</v>
      </c>
      <c r="C29" s="126">
        <v>1457</v>
      </c>
      <c r="D29" s="326">
        <v>1462</v>
      </c>
      <c r="H29" s="324"/>
      <c r="I29" s="327"/>
      <c r="J29" s="242"/>
    </row>
    <row r="30" spans="1:30" s="312" customFormat="1" ht="18.75" customHeight="1">
      <c r="A30" s="121">
        <v>2013</v>
      </c>
      <c r="B30" s="126">
        <v>1531</v>
      </c>
      <c r="C30" s="126">
        <v>1360</v>
      </c>
      <c r="D30" s="326">
        <v>1400</v>
      </c>
      <c r="H30" s="324"/>
      <c r="I30" s="327"/>
      <c r="J30" s="242"/>
    </row>
    <row r="31" spans="1:30" s="312" customFormat="1" ht="18.75" customHeight="1">
      <c r="A31" s="121">
        <v>2014</v>
      </c>
      <c r="B31" s="126">
        <v>1560</v>
      </c>
      <c r="C31" s="126">
        <v>1350</v>
      </c>
      <c r="D31" s="326">
        <v>1370</v>
      </c>
      <c r="H31" s="324"/>
      <c r="I31" s="327"/>
      <c r="J31" s="242"/>
    </row>
    <row r="32" spans="1:30" s="312" customFormat="1" ht="18.75" customHeight="1">
      <c r="A32" s="102">
        <v>2015</v>
      </c>
      <c r="B32" s="126">
        <v>1560</v>
      </c>
      <c r="C32" s="126">
        <v>1400</v>
      </c>
      <c r="D32" s="326">
        <v>1410</v>
      </c>
      <c r="H32" s="324"/>
      <c r="I32" s="327"/>
      <c r="J32" s="242"/>
    </row>
    <row r="33" spans="1:10" s="312" customFormat="1" ht="18.75" customHeight="1">
      <c r="A33" s="102">
        <v>2016</v>
      </c>
      <c r="B33" s="126">
        <v>1550</v>
      </c>
      <c r="C33" s="126">
        <v>1380</v>
      </c>
      <c r="D33" s="326">
        <v>1400</v>
      </c>
      <c r="H33" s="324"/>
      <c r="I33" s="327"/>
      <c r="J33" s="242"/>
    </row>
    <row r="34" spans="1:10" s="312" customFormat="1" ht="18.75" customHeight="1">
      <c r="A34" s="102">
        <v>2017</v>
      </c>
      <c r="B34" s="126">
        <v>1560</v>
      </c>
      <c r="C34" s="126">
        <v>1440</v>
      </c>
      <c r="D34" s="326">
        <v>1450</v>
      </c>
      <c r="H34" s="324"/>
      <c r="I34" s="327"/>
      <c r="J34" s="242"/>
    </row>
    <row r="35" spans="1:10" s="312" customFormat="1" ht="18.75" customHeight="1">
      <c r="A35" s="102">
        <v>2018</v>
      </c>
      <c r="B35" s="126">
        <v>1560</v>
      </c>
      <c r="C35" s="126">
        <v>1420</v>
      </c>
      <c r="D35" s="326">
        <v>1430</v>
      </c>
      <c r="H35" s="324"/>
      <c r="I35" s="327"/>
      <c r="J35" s="242"/>
    </row>
    <row r="36" spans="1:10" s="312" customFormat="1" ht="18.75" customHeight="1">
      <c r="A36" s="102" t="s">
        <v>337</v>
      </c>
      <c r="B36" s="126">
        <v>1550</v>
      </c>
      <c r="C36" s="126">
        <v>1460</v>
      </c>
      <c r="D36" s="326">
        <v>1470</v>
      </c>
      <c r="H36" s="324"/>
      <c r="I36" s="327"/>
      <c r="J36" s="242"/>
    </row>
    <row r="37" spans="1:10" s="312" customFormat="1" ht="18.75" customHeight="1">
      <c r="A37" s="103" t="s">
        <v>347</v>
      </c>
      <c r="B37" s="253">
        <v>1540</v>
      </c>
      <c r="C37" s="253">
        <v>1400</v>
      </c>
      <c r="D37" s="331">
        <v>1415</v>
      </c>
      <c r="H37" s="324"/>
      <c r="I37" s="327"/>
      <c r="J37" s="242"/>
    </row>
    <row r="38" spans="1:10" s="312" customFormat="1" ht="18.75" customHeight="1">
      <c r="A38" s="105" t="s">
        <v>95</v>
      </c>
      <c r="B38" s="105"/>
    </row>
    <row r="39" spans="1:10" s="312" customFormat="1" ht="18.75" customHeight="1">
      <c r="A39" s="332" t="s">
        <v>257</v>
      </c>
      <c r="B39" s="333"/>
      <c r="C39" s="99"/>
      <c r="D39" s="99"/>
    </row>
    <row r="40" spans="1:10" s="42" customFormat="1" ht="18.75" customHeight="1">
      <c r="A40" s="132" t="s">
        <v>326</v>
      </c>
    </row>
    <row r="41" spans="1:10" ht="14.25">
      <c r="A41" s="114"/>
      <c r="B41" s="334"/>
      <c r="C41" s="114"/>
      <c r="D41" s="99"/>
    </row>
    <row r="42" spans="1:10" ht="14.25">
      <c r="A42" s="114"/>
      <c r="B42" s="334"/>
      <c r="C42" s="114"/>
      <c r="D42" s="99"/>
    </row>
    <row r="43" spans="1:10" ht="11.25" customHeight="1">
      <c r="A43" s="114"/>
      <c r="B43" s="334"/>
      <c r="C43" s="114"/>
      <c r="D43" s="99"/>
    </row>
    <row r="44" spans="1:10" ht="14.25">
      <c r="A44" s="114"/>
      <c r="B44" s="334"/>
      <c r="C44" s="114"/>
      <c r="D44" s="99"/>
    </row>
    <row r="45" spans="1:10" ht="11.25" customHeight="1">
      <c r="A45" s="114"/>
      <c r="B45" s="334"/>
      <c r="C45" s="114"/>
      <c r="D45" s="99"/>
    </row>
    <row r="46" spans="1:10" ht="14.25">
      <c r="A46" s="114"/>
      <c r="B46" s="334"/>
      <c r="C46" s="114"/>
      <c r="D46" s="99"/>
    </row>
    <row r="47" spans="1:10" ht="14.25">
      <c r="A47" s="114"/>
      <c r="B47" s="334"/>
      <c r="C47" s="114"/>
      <c r="D47" s="99"/>
    </row>
    <row r="48" spans="1:10" ht="14.25">
      <c r="A48" s="114"/>
      <c r="B48" s="334"/>
      <c r="C48" s="114"/>
      <c r="D48" s="99"/>
    </row>
    <row r="49" spans="1:5" ht="14.25">
      <c r="A49" s="114"/>
      <c r="B49" s="334"/>
      <c r="C49" s="114"/>
      <c r="D49" s="99"/>
    </row>
    <row r="50" spans="1:5" ht="14.25">
      <c r="A50" s="114"/>
      <c r="B50" s="334"/>
      <c r="C50" s="114"/>
      <c r="D50" s="99"/>
    </row>
    <row r="51" spans="1:5" ht="14.25">
      <c r="A51" s="114"/>
      <c r="B51" s="334"/>
      <c r="C51" s="114"/>
      <c r="D51" s="99"/>
    </row>
    <row r="52" spans="1:5" ht="14.25">
      <c r="A52" s="114"/>
      <c r="B52" s="334"/>
      <c r="C52" s="114"/>
      <c r="D52" s="99"/>
    </row>
    <row r="53" spans="1:5" ht="14.25">
      <c r="A53" s="114"/>
      <c r="B53" s="334"/>
      <c r="C53" s="114"/>
      <c r="D53" s="99"/>
    </row>
    <row r="54" spans="1:5" ht="14.25">
      <c r="A54" s="114"/>
      <c r="B54" s="334"/>
      <c r="C54" s="114"/>
      <c r="D54" s="99"/>
    </row>
    <row r="55" spans="1:5" ht="14.25">
      <c r="A55" s="114"/>
      <c r="B55" s="334"/>
      <c r="C55" s="114"/>
      <c r="D55" s="99"/>
    </row>
    <row r="56" spans="1:5" ht="11.25" customHeight="1"/>
    <row r="57" spans="1:5" ht="11.25" customHeight="1"/>
    <row r="58" spans="1:5" ht="11.25" customHeight="1"/>
    <row r="59" spans="1:5" ht="11.25" customHeight="1"/>
    <row r="60" spans="1:5" ht="11.25" customHeight="1">
      <c r="E60" s="79"/>
    </row>
    <row r="61" spans="1:5" ht="14.25">
      <c r="E61" s="79"/>
    </row>
    <row r="63" spans="1:5">
      <c r="A63" s="337"/>
      <c r="B63" s="338"/>
      <c r="C63" s="337"/>
      <c r="D63" s="217"/>
    </row>
  </sheetData>
  <mergeCells count="3">
    <mergeCell ref="A4:D4"/>
    <mergeCell ref="A3:D3"/>
    <mergeCell ref="A2:D2"/>
  </mergeCells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  <rowBreaks count="1" manualBreakCount="1">
    <brk id="34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47"/>
  <sheetViews>
    <sheetView view="pageBreakPreview" zoomScaleNormal="100" zoomScaleSheetLayoutView="100" workbookViewId="0">
      <selection activeCell="AL17" sqref="AL17"/>
    </sheetView>
  </sheetViews>
  <sheetFormatPr defaultColWidth="8.6640625" defaultRowHeight="14.25"/>
  <cols>
    <col min="1" max="1" width="11.6640625" style="42" customWidth="1"/>
    <col min="2" max="2" width="16.6640625" style="42" customWidth="1"/>
    <col min="3" max="3" width="19.5" style="42" customWidth="1"/>
    <col min="4" max="4" width="16.6640625" style="42" customWidth="1"/>
    <col min="5" max="5" width="19.5" style="42" customWidth="1"/>
    <col min="6" max="6" width="16.6640625" style="42" customWidth="1"/>
    <col min="7" max="7" width="19.5" style="42" customWidth="1"/>
    <col min="8" max="8" width="16.6640625" style="42" customWidth="1"/>
    <col min="9" max="9" width="19.5" style="42" customWidth="1"/>
    <col min="10" max="16384" width="8.6640625" style="42"/>
  </cols>
  <sheetData>
    <row r="2" spans="1:9" ht="18.75" customHeight="1">
      <c r="A2" s="398" t="s">
        <v>64</v>
      </c>
      <c r="B2" s="398"/>
      <c r="C2" s="398"/>
      <c r="D2" s="398"/>
      <c r="E2" s="398"/>
      <c r="F2" s="398"/>
      <c r="G2" s="398"/>
      <c r="H2" s="398"/>
      <c r="I2" s="398"/>
    </row>
    <row r="3" spans="1:9" ht="18.75" customHeight="1">
      <c r="A3" s="398" t="s">
        <v>296</v>
      </c>
      <c r="B3" s="398"/>
      <c r="C3" s="398"/>
      <c r="D3" s="398"/>
      <c r="E3" s="398"/>
      <c r="F3" s="398"/>
      <c r="G3" s="398"/>
      <c r="H3" s="398"/>
      <c r="I3" s="398"/>
    </row>
    <row r="4" spans="1:9" ht="18.75" customHeight="1">
      <c r="A4" s="128"/>
      <c r="B4" s="128"/>
      <c r="C4" s="128"/>
      <c r="D4" s="128"/>
      <c r="E4" s="128"/>
      <c r="F4" s="128"/>
      <c r="G4" s="128"/>
      <c r="H4" s="128"/>
      <c r="I4" s="128"/>
    </row>
    <row r="5" spans="1:9" ht="18.75" customHeight="1">
      <c r="A5" s="413" t="s">
        <v>1</v>
      </c>
      <c r="B5" s="402" t="s">
        <v>307</v>
      </c>
      <c r="C5" s="414"/>
      <c r="D5" s="402" t="s">
        <v>124</v>
      </c>
      <c r="E5" s="414"/>
      <c r="F5" s="402" t="s">
        <v>310</v>
      </c>
      <c r="G5" s="414"/>
      <c r="H5" s="403" t="s">
        <v>19</v>
      </c>
      <c r="I5" s="414"/>
    </row>
    <row r="6" spans="1:9" ht="32.25" customHeight="1">
      <c r="A6" s="401"/>
      <c r="B6" s="296" t="s">
        <v>260</v>
      </c>
      <c r="C6" s="385" t="s">
        <v>132</v>
      </c>
      <c r="D6" s="296" t="s">
        <v>260</v>
      </c>
      <c r="E6" s="385" t="s">
        <v>132</v>
      </c>
      <c r="F6" s="296" t="s">
        <v>260</v>
      </c>
      <c r="G6" s="276" t="s">
        <v>132</v>
      </c>
      <c r="H6" s="296" t="s">
        <v>260</v>
      </c>
      <c r="I6" s="385" t="s">
        <v>132</v>
      </c>
    </row>
    <row r="7" spans="1:9" ht="18.75" hidden="1" customHeight="1">
      <c r="A7" s="102">
        <v>1990</v>
      </c>
      <c r="B7" s="50">
        <v>1277418</v>
      </c>
      <c r="C7" s="47">
        <v>2935.5</v>
      </c>
      <c r="D7" s="50">
        <v>29502</v>
      </c>
      <c r="E7" s="47">
        <v>60.8</v>
      </c>
      <c r="F7" s="50">
        <v>14952</v>
      </c>
      <c r="G7" s="47">
        <v>31.9</v>
      </c>
      <c r="H7" s="50">
        <f>B7+D7+F7</f>
        <v>1321872</v>
      </c>
      <c r="I7" s="47">
        <f>C7+E7+G7</f>
        <v>3028.2000000000003</v>
      </c>
    </row>
    <row r="8" spans="1:9" ht="18.75" hidden="1" customHeight="1">
      <c r="A8" s="102">
        <v>1991</v>
      </c>
      <c r="B8" s="50">
        <v>1089592</v>
      </c>
      <c r="C8" s="47">
        <v>2598.9</v>
      </c>
      <c r="D8" s="50">
        <v>28940</v>
      </c>
      <c r="E8" s="47">
        <v>62.2</v>
      </c>
      <c r="F8" s="50">
        <v>13425</v>
      </c>
      <c r="G8" s="47">
        <v>28.9</v>
      </c>
      <c r="H8" s="50">
        <f t="shared" ref="H8:H32" si="0">B8+D8+F8</f>
        <v>1131957</v>
      </c>
      <c r="I8" s="47">
        <f t="shared" ref="I8:I32" si="1">C8+E8+G8</f>
        <v>2690</v>
      </c>
    </row>
    <row r="9" spans="1:9" ht="18.75" hidden="1" customHeight="1">
      <c r="A9" s="102">
        <v>1992</v>
      </c>
      <c r="B9" s="50">
        <v>992758</v>
      </c>
      <c r="C9" s="47">
        <v>2268.6</v>
      </c>
      <c r="D9" s="50">
        <v>29621</v>
      </c>
      <c r="E9" s="47">
        <v>61.6</v>
      </c>
      <c r="F9" s="50">
        <v>12932</v>
      </c>
      <c r="G9" s="47">
        <v>27.4</v>
      </c>
      <c r="H9" s="50">
        <f t="shared" si="0"/>
        <v>1035311</v>
      </c>
      <c r="I9" s="47">
        <f t="shared" si="1"/>
        <v>2357.6</v>
      </c>
    </row>
    <row r="10" spans="1:9" ht="18.75" hidden="1" customHeight="1">
      <c r="A10" s="102">
        <v>1993</v>
      </c>
      <c r="B10" s="50">
        <v>901512</v>
      </c>
      <c r="C10" s="47">
        <v>2058</v>
      </c>
      <c r="D10" s="50">
        <v>25471</v>
      </c>
      <c r="E10" s="48">
        <v>51.9</v>
      </c>
      <c r="F10" s="50">
        <v>10664</v>
      </c>
      <c r="G10" s="48">
        <v>22.6</v>
      </c>
      <c r="H10" s="50">
        <f t="shared" si="0"/>
        <v>937647</v>
      </c>
      <c r="I10" s="47">
        <f t="shared" si="1"/>
        <v>2132.5</v>
      </c>
    </row>
    <row r="11" spans="1:9" ht="18.75" hidden="1" customHeight="1">
      <c r="A11" s="102">
        <v>1994</v>
      </c>
      <c r="B11" s="50">
        <v>980865</v>
      </c>
      <c r="C11" s="47">
        <v>2827.5</v>
      </c>
      <c r="D11" s="50">
        <v>29219</v>
      </c>
      <c r="E11" s="47">
        <v>79.8</v>
      </c>
      <c r="F11" s="50">
        <v>7770</v>
      </c>
      <c r="G11" s="47">
        <v>21.3</v>
      </c>
      <c r="H11" s="50">
        <f t="shared" si="0"/>
        <v>1017854</v>
      </c>
      <c r="I11" s="47">
        <f t="shared" si="1"/>
        <v>2928.6000000000004</v>
      </c>
    </row>
    <row r="12" spans="1:9" ht="18.75" hidden="1" customHeight="1">
      <c r="A12" s="102">
        <v>1995</v>
      </c>
      <c r="B12" s="50">
        <v>966228</v>
      </c>
      <c r="C12" s="47">
        <v>3861.4</v>
      </c>
      <c r="D12" s="50">
        <v>35510</v>
      </c>
      <c r="E12" s="47">
        <v>131.30000000000001</v>
      </c>
      <c r="F12" s="50">
        <v>14372</v>
      </c>
      <c r="G12" s="47">
        <v>52.6</v>
      </c>
      <c r="H12" s="50">
        <f t="shared" si="0"/>
        <v>1016110</v>
      </c>
      <c r="I12" s="47">
        <f t="shared" si="1"/>
        <v>4045.3</v>
      </c>
    </row>
    <row r="13" spans="1:9" ht="18.75" hidden="1" customHeight="1">
      <c r="A13" s="102">
        <v>1996</v>
      </c>
      <c r="B13" s="50">
        <v>934185</v>
      </c>
      <c r="C13" s="47">
        <v>3353.3</v>
      </c>
      <c r="D13" s="50">
        <v>36371</v>
      </c>
      <c r="E13" s="47">
        <v>121.8</v>
      </c>
      <c r="F13" s="50">
        <v>12227</v>
      </c>
      <c r="G13" s="47">
        <v>40.5</v>
      </c>
      <c r="H13" s="50">
        <f t="shared" si="0"/>
        <v>982783</v>
      </c>
      <c r="I13" s="47">
        <f t="shared" si="1"/>
        <v>3515.6000000000004</v>
      </c>
    </row>
    <row r="14" spans="1:9" ht="18.75" hidden="1" customHeight="1">
      <c r="A14" s="102">
        <v>1997</v>
      </c>
      <c r="B14" s="50">
        <v>979228</v>
      </c>
      <c r="C14" s="47">
        <v>2844</v>
      </c>
      <c r="D14" s="50">
        <v>33205</v>
      </c>
      <c r="E14" s="47">
        <v>92.4</v>
      </c>
      <c r="F14" s="50">
        <v>5830</v>
      </c>
      <c r="G14" s="47">
        <v>16.600000000000001</v>
      </c>
      <c r="H14" s="50">
        <f t="shared" si="0"/>
        <v>1018263</v>
      </c>
      <c r="I14" s="47">
        <f t="shared" si="1"/>
        <v>2953</v>
      </c>
    </row>
    <row r="15" spans="1:9" ht="18.75" hidden="1" customHeight="1">
      <c r="A15" s="102">
        <v>1998</v>
      </c>
      <c r="B15" s="50">
        <v>956141</v>
      </c>
      <c r="C15" s="47">
        <v>2719</v>
      </c>
      <c r="D15" s="50">
        <v>28103</v>
      </c>
      <c r="E15" s="47">
        <v>75.7</v>
      </c>
      <c r="F15" s="50">
        <v>4687</v>
      </c>
      <c r="G15" s="47">
        <v>11</v>
      </c>
      <c r="H15" s="50">
        <f t="shared" si="0"/>
        <v>988931</v>
      </c>
      <c r="I15" s="47">
        <f t="shared" si="1"/>
        <v>2805.7</v>
      </c>
    </row>
    <row r="16" spans="1:9" ht="18.75" hidden="1" customHeight="1">
      <c r="A16" s="102">
        <v>1999</v>
      </c>
      <c r="B16" s="50">
        <v>925868</v>
      </c>
      <c r="C16" s="47">
        <v>2196.3000000000002</v>
      </c>
      <c r="D16" s="50">
        <v>29828</v>
      </c>
      <c r="E16" s="47">
        <v>67.3</v>
      </c>
      <c r="F16" s="50">
        <v>2731</v>
      </c>
      <c r="G16" s="47">
        <v>5.3</v>
      </c>
      <c r="H16" s="50">
        <f t="shared" si="0"/>
        <v>958427</v>
      </c>
      <c r="I16" s="47">
        <f t="shared" si="1"/>
        <v>2268.9000000000005</v>
      </c>
    </row>
    <row r="17" spans="1:9" ht="18.75" hidden="1" customHeight="1">
      <c r="A17" s="102">
        <v>2000</v>
      </c>
      <c r="B17" s="50">
        <v>952345</v>
      </c>
      <c r="C17" s="47">
        <v>2503.9426669999998</v>
      </c>
      <c r="D17" s="50">
        <v>25633</v>
      </c>
      <c r="E17" s="47">
        <v>67.400000000000006</v>
      </c>
      <c r="F17" s="50">
        <v>0</v>
      </c>
      <c r="G17" s="47">
        <v>0</v>
      </c>
      <c r="H17" s="50">
        <f t="shared" si="0"/>
        <v>977978</v>
      </c>
      <c r="I17" s="47">
        <f t="shared" si="1"/>
        <v>2571.3426669999999</v>
      </c>
    </row>
    <row r="18" spans="1:9" ht="18.75" hidden="1" customHeight="1">
      <c r="A18" s="102">
        <v>2001</v>
      </c>
      <c r="B18" s="50">
        <v>799312</v>
      </c>
      <c r="C18" s="47">
        <v>1836.7132409999999</v>
      </c>
      <c r="D18" s="50">
        <v>21542</v>
      </c>
      <c r="E18" s="47">
        <v>49.7</v>
      </c>
      <c r="F18" s="50">
        <v>0</v>
      </c>
      <c r="G18" s="47">
        <v>0</v>
      </c>
      <c r="H18" s="50">
        <f t="shared" si="0"/>
        <v>820854</v>
      </c>
      <c r="I18" s="47">
        <f t="shared" si="1"/>
        <v>1886.413241</v>
      </c>
    </row>
    <row r="19" spans="1:9" ht="18.75" hidden="1" customHeight="1">
      <c r="A19" s="102">
        <v>2002</v>
      </c>
      <c r="B19" s="50">
        <v>857821</v>
      </c>
      <c r="C19" s="47">
        <v>2412.4129870000002</v>
      </c>
      <c r="D19" s="50">
        <v>23951</v>
      </c>
      <c r="E19" s="47">
        <v>65.400000000000006</v>
      </c>
      <c r="F19" s="50">
        <v>5247</v>
      </c>
      <c r="G19" s="47">
        <v>14.1</v>
      </c>
      <c r="H19" s="50">
        <f t="shared" si="0"/>
        <v>887019</v>
      </c>
      <c r="I19" s="47">
        <f t="shared" si="1"/>
        <v>2491.9129870000002</v>
      </c>
    </row>
    <row r="20" spans="1:9" ht="18.75" hidden="1" customHeight="1">
      <c r="A20" s="102">
        <v>2003</v>
      </c>
      <c r="B20" s="50">
        <v>900735</v>
      </c>
      <c r="C20" s="47">
        <v>3424.4322910000001</v>
      </c>
      <c r="D20" s="50">
        <v>29891</v>
      </c>
      <c r="E20" s="47">
        <v>111.5</v>
      </c>
      <c r="F20" s="50">
        <v>15849</v>
      </c>
      <c r="G20" s="47">
        <v>45.5</v>
      </c>
      <c r="H20" s="50">
        <f t="shared" si="0"/>
        <v>946475</v>
      </c>
      <c r="I20" s="47">
        <f t="shared" si="1"/>
        <v>3581.4322910000001</v>
      </c>
    </row>
    <row r="21" spans="1:9" ht="18.75" hidden="1" customHeight="1">
      <c r="A21" s="102">
        <v>2004</v>
      </c>
      <c r="B21" s="50">
        <v>1074787</v>
      </c>
      <c r="C21" s="47">
        <v>5290.0012940000006</v>
      </c>
      <c r="D21" s="50">
        <v>22994</v>
      </c>
      <c r="E21" s="47">
        <v>110.4</v>
      </c>
      <c r="F21" s="50">
        <v>11349</v>
      </c>
      <c r="G21" s="47">
        <v>52</v>
      </c>
      <c r="H21" s="50">
        <f t="shared" si="0"/>
        <v>1109130</v>
      </c>
      <c r="I21" s="47">
        <f t="shared" si="1"/>
        <v>5452.4012940000002</v>
      </c>
    </row>
    <row r="22" spans="1:9" ht="18.75" hidden="1" customHeight="1">
      <c r="A22" s="102">
        <v>2005</v>
      </c>
      <c r="B22" s="50">
        <v>1085631.2809321012</v>
      </c>
      <c r="C22" s="47">
        <v>5619.4255533899995</v>
      </c>
      <c r="D22" s="50">
        <v>57061</v>
      </c>
      <c r="E22" s="47">
        <v>283</v>
      </c>
      <c r="F22" s="50">
        <v>64153</v>
      </c>
      <c r="G22" s="47">
        <v>227.8</v>
      </c>
      <c r="H22" s="50">
        <f t="shared" si="0"/>
        <v>1206845.2809321012</v>
      </c>
      <c r="I22" s="47">
        <f t="shared" si="1"/>
        <v>6130.2255533899997</v>
      </c>
    </row>
    <row r="23" spans="1:9" ht="18.75" hidden="1" customHeight="1">
      <c r="A23" s="102">
        <v>2006</v>
      </c>
      <c r="B23" s="50">
        <v>1113097.5250456021</v>
      </c>
      <c r="C23" s="47">
        <v>8476.5141920799997</v>
      </c>
      <c r="D23" s="50">
        <v>71473</v>
      </c>
      <c r="E23" s="47">
        <v>488.7</v>
      </c>
      <c r="F23" s="50">
        <v>100478</v>
      </c>
      <c r="G23" s="47">
        <v>468.6</v>
      </c>
      <c r="H23" s="50">
        <f t="shared" si="0"/>
        <v>1285048.5250456021</v>
      </c>
      <c r="I23" s="47">
        <f t="shared" si="1"/>
        <v>9433.8141920800008</v>
      </c>
    </row>
    <row r="24" spans="1:9" ht="18.75" hidden="1" customHeight="1">
      <c r="A24" s="102">
        <v>2007</v>
      </c>
      <c r="B24" s="50">
        <v>1086542.4676215996</v>
      </c>
      <c r="C24" s="47">
        <v>8085.6419683500008</v>
      </c>
      <c r="D24" s="50">
        <v>64583</v>
      </c>
      <c r="E24" s="47">
        <v>453.6</v>
      </c>
      <c r="F24" s="50">
        <v>58622</v>
      </c>
      <c r="G24" s="47">
        <v>243</v>
      </c>
      <c r="H24" s="50">
        <f t="shared" si="0"/>
        <v>1209747.4676215996</v>
      </c>
      <c r="I24" s="47">
        <f t="shared" si="1"/>
        <v>8782.2419683500011</v>
      </c>
    </row>
    <row r="25" spans="1:9" ht="18.75" hidden="1" customHeight="1">
      <c r="A25" s="102">
        <v>2008</v>
      </c>
      <c r="B25" s="50">
        <v>1066379.2095437984</v>
      </c>
      <c r="C25" s="47">
        <v>9488.0553698399999</v>
      </c>
      <c r="D25" s="50">
        <v>61038</v>
      </c>
      <c r="E25" s="47">
        <v>525.20000000000005</v>
      </c>
      <c r="F25" s="50">
        <v>41268</v>
      </c>
      <c r="G25" s="47">
        <v>287.7</v>
      </c>
      <c r="H25" s="50">
        <f t="shared" si="0"/>
        <v>1168685.2095437984</v>
      </c>
      <c r="I25" s="47">
        <f t="shared" si="1"/>
        <v>10300.955369840001</v>
      </c>
    </row>
    <row r="26" spans="1:9" ht="18.75" hidden="1" customHeight="1">
      <c r="A26" s="102">
        <v>2009</v>
      </c>
      <c r="B26" s="50">
        <v>1015477.0899797003</v>
      </c>
      <c r="C26" s="47">
        <v>6298.9594066299996</v>
      </c>
      <c r="D26" s="50">
        <v>47409</v>
      </c>
      <c r="E26" s="47">
        <v>347.9</v>
      </c>
      <c r="F26" s="50">
        <v>25790</v>
      </c>
      <c r="G26" s="47">
        <v>153.5</v>
      </c>
      <c r="H26" s="50">
        <f t="shared" si="0"/>
        <v>1088676.0899797003</v>
      </c>
      <c r="I26" s="47">
        <f t="shared" si="1"/>
        <v>6800.3594066299993</v>
      </c>
    </row>
    <row r="27" spans="1:9" ht="18.75" customHeight="1">
      <c r="A27" s="102">
        <v>2010</v>
      </c>
      <c r="B27" s="50">
        <v>1154636.2185780001</v>
      </c>
      <c r="C27" s="47">
        <v>11646.928098509999</v>
      </c>
      <c r="D27" s="50">
        <v>55088</v>
      </c>
      <c r="E27" s="47">
        <v>532.20000000000005</v>
      </c>
      <c r="F27" s="50">
        <v>33283</v>
      </c>
      <c r="G27" s="47">
        <v>333.7</v>
      </c>
      <c r="H27" s="50">
        <f t="shared" si="0"/>
        <v>1243007.2185780001</v>
      </c>
      <c r="I27" s="47">
        <f t="shared" si="1"/>
        <v>12512.828098510001</v>
      </c>
    </row>
    <row r="28" spans="1:9" ht="18.75" customHeight="1">
      <c r="A28" s="135">
        <v>2011</v>
      </c>
      <c r="B28" s="51">
        <v>1164144.5283902001</v>
      </c>
      <c r="C28" s="49">
        <v>16349.557564489996</v>
      </c>
      <c r="D28" s="51">
        <v>51348</v>
      </c>
      <c r="E28" s="49">
        <v>655.7</v>
      </c>
      <c r="F28" s="51">
        <v>38153</v>
      </c>
      <c r="G28" s="49">
        <v>501.4</v>
      </c>
      <c r="H28" s="50">
        <f t="shared" si="0"/>
        <v>1253645.5283902001</v>
      </c>
      <c r="I28" s="47">
        <f t="shared" si="1"/>
        <v>17506.657564489997</v>
      </c>
    </row>
    <row r="29" spans="1:9" ht="18.75" customHeight="1">
      <c r="A29" s="102">
        <v>2012</v>
      </c>
      <c r="B29" s="50">
        <v>1217857.8237370003</v>
      </c>
      <c r="C29" s="47">
        <v>12297.432536769998</v>
      </c>
      <c r="D29" s="50">
        <v>58063</v>
      </c>
      <c r="E29" s="48">
        <v>546.6</v>
      </c>
      <c r="F29" s="52">
        <v>27247</v>
      </c>
      <c r="G29" s="48">
        <v>265.7</v>
      </c>
      <c r="H29" s="50">
        <f t="shared" si="0"/>
        <v>1303167.8237370003</v>
      </c>
      <c r="I29" s="47">
        <f t="shared" si="1"/>
        <v>13109.73253677</v>
      </c>
    </row>
    <row r="30" spans="1:9" ht="18.75" customHeight="1">
      <c r="A30" s="102">
        <v>2013</v>
      </c>
      <c r="B30" s="50">
        <v>1271187.8966582001</v>
      </c>
      <c r="C30" s="47">
        <v>10615.820007799999</v>
      </c>
      <c r="D30" s="50">
        <v>57570</v>
      </c>
      <c r="E30" s="48">
        <v>436.3</v>
      </c>
      <c r="F30" s="52">
        <v>20713</v>
      </c>
      <c r="G30" s="48">
        <v>159.30000000000001</v>
      </c>
      <c r="H30" s="50">
        <f t="shared" si="0"/>
        <v>1349470.8966582001</v>
      </c>
      <c r="I30" s="47">
        <f t="shared" si="1"/>
        <v>11211.420007799998</v>
      </c>
    </row>
    <row r="31" spans="1:9" ht="18.75" customHeight="1">
      <c r="A31" s="102">
        <v>2014</v>
      </c>
      <c r="B31" s="50">
        <v>1142123.0761191999</v>
      </c>
      <c r="C31" s="47">
        <v>7166.4845935700005</v>
      </c>
      <c r="D31" s="50">
        <v>38482</v>
      </c>
      <c r="E31" s="48">
        <v>224.8</v>
      </c>
      <c r="F31" s="52">
        <v>10393</v>
      </c>
      <c r="G31" s="48">
        <v>63.6</v>
      </c>
      <c r="H31" s="50">
        <f t="shared" si="0"/>
        <v>1190998.0761191999</v>
      </c>
      <c r="I31" s="47">
        <f t="shared" si="1"/>
        <v>7454.884593570001</v>
      </c>
    </row>
    <row r="32" spans="1:9" ht="18.75" customHeight="1">
      <c r="A32" s="102">
        <v>2015</v>
      </c>
      <c r="B32" s="50">
        <v>1073967.7319745</v>
      </c>
      <c r="C32" s="47">
        <v>6056.6818240099992</v>
      </c>
      <c r="D32" s="50">
        <v>31633.5</v>
      </c>
      <c r="E32" s="48">
        <v>164.72784300000001</v>
      </c>
      <c r="F32" s="52">
        <v>7411.78</v>
      </c>
      <c r="G32" s="48">
        <v>41.174638000000002</v>
      </c>
      <c r="H32" s="50">
        <f t="shared" si="0"/>
        <v>1113013.0119745</v>
      </c>
      <c r="I32" s="47">
        <f t="shared" si="1"/>
        <v>6262.5843050099993</v>
      </c>
    </row>
    <row r="33" spans="1:44" ht="18.75" customHeight="1">
      <c r="A33" s="102">
        <v>2016</v>
      </c>
      <c r="B33" s="50">
        <v>977787.47577000014</v>
      </c>
      <c r="C33" s="47">
        <v>5438.4521199999999</v>
      </c>
      <c r="D33" s="50">
        <v>28139.791000000001</v>
      </c>
      <c r="E33" s="48">
        <v>148.795209</v>
      </c>
      <c r="F33" s="52">
        <v>11679.86</v>
      </c>
      <c r="G33" s="48">
        <v>57.887815000000003</v>
      </c>
      <c r="H33" s="50">
        <f>B33+D33+F33</f>
        <v>1017607.1267700001</v>
      </c>
      <c r="I33" s="47">
        <f t="shared" ref="I33:I34" si="2">C33+E33+G33</f>
        <v>5645.1351439999999</v>
      </c>
    </row>
    <row r="34" spans="1:44" ht="18.75" customHeight="1">
      <c r="A34" s="102">
        <v>2017</v>
      </c>
      <c r="B34" s="355">
        <v>1134494.9821700009</v>
      </c>
      <c r="C34" s="47">
        <v>8737.9259979999988</v>
      </c>
      <c r="D34" s="355">
        <v>45117.167000000001</v>
      </c>
      <c r="E34" s="48">
        <v>298.807073</v>
      </c>
      <c r="F34" s="356">
        <v>14278.683999999999</v>
      </c>
      <c r="G34" s="48">
        <v>102.862988</v>
      </c>
      <c r="H34" s="355">
        <f t="shared" ref="H34" si="3">B34+D34+F34</f>
        <v>1193890.8331700007</v>
      </c>
      <c r="I34" s="47">
        <f t="shared" si="2"/>
        <v>9139.5960589999995</v>
      </c>
    </row>
    <row r="35" spans="1:44" ht="18.75" customHeight="1">
      <c r="A35" s="102">
        <v>2018</v>
      </c>
      <c r="B35" s="355">
        <v>1059372</v>
      </c>
      <c r="C35" s="47">
        <v>6256.31</v>
      </c>
      <c r="D35" s="355">
        <v>34809</v>
      </c>
      <c r="E35" s="48">
        <v>187.89</v>
      </c>
      <c r="F35" s="356">
        <v>14561</v>
      </c>
      <c r="G35" s="48">
        <v>79.260000000000005</v>
      </c>
      <c r="H35" s="195">
        <v>1108741</v>
      </c>
      <c r="I35" s="47">
        <v>6523.47</v>
      </c>
    </row>
    <row r="36" spans="1:44" ht="18.75" customHeight="1">
      <c r="A36" s="102" t="s">
        <v>349</v>
      </c>
      <c r="B36" s="355">
        <v>981383</v>
      </c>
      <c r="C36" s="47">
        <v>5774.98</v>
      </c>
      <c r="D36" s="355">
        <v>37307</v>
      </c>
      <c r="E36" s="48">
        <v>207.68</v>
      </c>
      <c r="F36" s="356">
        <v>15022</v>
      </c>
      <c r="G36" s="48">
        <v>81.66</v>
      </c>
      <c r="H36" s="195">
        <v>1033712</v>
      </c>
      <c r="I36" s="47">
        <v>6064.32</v>
      </c>
    </row>
    <row r="37" spans="1:44" ht="18.75" customHeight="1">
      <c r="A37" s="103" t="s">
        <v>348</v>
      </c>
      <c r="B37" s="484">
        <v>1011713.8733100002</v>
      </c>
      <c r="C37" s="485">
        <v>5831.6927400000004</v>
      </c>
      <c r="D37" s="484">
        <v>36222.76</v>
      </c>
      <c r="E37" s="486">
        <v>192.74486200000001</v>
      </c>
      <c r="F37" s="487">
        <v>23878.02</v>
      </c>
      <c r="G37" s="486">
        <v>128.96518</v>
      </c>
      <c r="H37" s="488">
        <v>1071814.6533100002</v>
      </c>
      <c r="I37" s="485">
        <v>6153.4027820000001</v>
      </c>
    </row>
    <row r="38" spans="1:44" ht="18.75" customHeight="1">
      <c r="A38" s="247" t="s">
        <v>294</v>
      </c>
      <c r="B38" s="297"/>
      <c r="C38" s="298"/>
      <c r="D38" s="297"/>
      <c r="E38" s="299"/>
      <c r="F38" s="300"/>
      <c r="G38" s="301"/>
      <c r="I38" s="201"/>
    </row>
    <row r="39" spans="1:44" ht="18.75" customHeight="1">
      <c r="A39" s="247" t="s">
        <v>309</v>
      </c>
      <c r="B39" s="297"/>
      <c r="C39" s="298"/>
      <c r="D39" s="297"/>
      <c r="E39" s="299"/>
      <c r="F39" s="300"/>
      <c r="G39" s="301"/>
      <c r="H39" s="302"/>
      <c r="I39" s="303"/>
    </row>
    <row r="40" spans="1:44" ht="18.75" customHeight="1">
      <c r="A40" s="132" t="s">
        <v>329</v>
      </c>
      <c r="B40" s="297"/>
      <c r="C40" s="298"/>
      <c r="D40" s="297"/>
      <c r="E40" s="299"/>
      <c r="F40" s="300"/>
      <c r="G40" s="301"/>
      <c r="H40" s="50"/>
      <c r="I40" s="303"/>
    </row>
    <row r="41" spans="1:44" s="79" customFormat="1" ht="18.75" customHeight="1">
      <c r="A41" s="304" t="s">
        <v>330</v>
      </c>
      <c r="B41" s="305"/>
      <c r="C41" s="305"/>
      <c r="G41" s="305"/>
      <c r="X41" s="117"/>
      <c r="AF41" s="306"/>
      <c r="AH41" s="306"/>
      <c r="AJ41" s="306"/>
      <c r="AL41" s="307"/>
      <c r="AM41" s="308"/>
      <c r="AN41" s="307"/>
      <c r="AO41" s="308"/>
      <c r="AP41" s="307"/>
      <c r="AR41" s="307"/>
    </row>
    <row r="43" spans="1:44">
      <c r="A43" s="99"/>
      <c r="B43" s="242"/>
      <c r="C43" s="309"/>
      <c r="D43" s="242"/>
      <c r="E43" s="309"/>
      <c r="F43" s="242"/>
      <c r="G43" s="309"/>
      <c r="H43" s="242"/>
      <c r="I43" s="309"/>
    </row>
    <row r="44" spans="1:44">
      <c r="A44" s="99"/>
      <c r="B44" s="242"/>
      <c r="C44" s="309"/>
      <c r="D44" s="242"/>
      <c r="E44" s="309"/>
      <c r="F44" s="242"/>
      <c r="G44" s="309"/>
      <c r="H44" s="242"/>
      <c r="I44" s="309"/>
    </row>
    <row r="45" spans="1:44">
      <c r="A45" s="99"/>
      <c r="B45" s="99"/>
      <c r="C45" s="99"/>
      <c r="D45" s="99"/>
      <c r="E45" s="99"/>
      <c r="F45" s="99"/>
      <c r="G45" s="99"/>
      <c r="H45" s="99"/>
      <c r="I45" s="99"/>
    </row>
    <row r="47" spans="1:44">
      <c r="A47" s="99"/>
      <c r="B47" s="99"/>
      <c r="C47" s="99"/>
      <c r="H47" s="99"/>
      <c r="I47" s="99"/>
    </row>
  </sheetData>
  <mergeCells count="7">
    <mergeCell ref="A2:I2"/>
    <mergeCell ref="A3:I3"/>
    <mergeCell ref="A5:A6"/>
    <mergeCell ref="B5:C5"/>
    <mergeCell ref="D5:E5"/>
    <mergeCell ref="F5:G5"/>
    <mergeCell ref="H5:I5"/>
  </mergeCells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J36"/>
  <sheetViews>
    <sheetView view="pageBreakPreview" zoomScaleNormal="100" zoomScaleSheetLayoutView="100" workbookViewId="0">
      <pane xSplit="19" ySplit="6" topLeftCell="AP7" activePane="bottomRight" state="frozen"/>
      <selection activeCell="AL17" sqref="AL17"/>
      <selection pane="topRight" activeCell="AL17" sqref="AL17"/>
      <selection pane="bottomLeft" activeCell="AL17" sqref="AL17"/>
      <selection pane="bottomRight" activeCell="AL17" sqref="AL17"/>
    </sheetView>
  </sheetViews>
  <sheetFormatPr defaultColWidth="9.6640625" defaultRowHeight="15"/>
  <cols>
    <col min="1" max="1" width="31.5" style="42" customWidth="1"/>
    <col min="2" max="2" width="15" style="42" hidden="1" customWidth="1"/>
    <col min="3" max="3" width="8.5" style="42" hidden="1" customWidth="1"/>
    <col min="4" max="4" width="15" style="42" hidden="1" customWidth="1"/>
    <col min="5" max="5" width="8.5" style="42" hidden="1" customWidth="1"/>
    <col min="6" max="6" width="15" style="42" hidden="1" customWidth="1"/>
    <col min="7" max="7" width="8.5" style="42" hidden="1" customWidth="1"/>
    <col min="8" max="8" width="15" style="42" hidden="1" customWidth="1"/>
    <col min="9" max="9" width="8.5" style="42" hidden="1" customWidth="1"/>
    <col min="10" max="10" width="15" style="42" hidden="1" customWidth="1"/>
    <col min="11" max="11" width="8.5" style="42" hidden="1" customWidth="1"/>
    <col min="12" max="12" width="15" style="42" hidden="1" customWidth="1"/>
    <col min="13" max="13" width="8.5" style="42" hidden="1" customWidth="1"/>
    <col min="14" max="14" width="15" style="42" hidden="1" customWidth="1"/>
    <col min="15" max="15" width="8.5" style="42" hidden="1" customWidth="1"/>
    <col min="16" max="16" width="15" style="42" hidden="1" customWidth="1"/>
    <col min="17" max="17" width="8.5" style="42" hidden="1" customWidth="1"/>
    <col min="18" max="18" width="15" style="42" hidden="1" customWidth="1"/>
    <col min="19" max="19" width="8.5" style="42" hidden="1" customWidth="1"/>
    <col min="20" max="20" width="15" style="42" hidden="1" customWidth="1"/>
    <col min="21" max="21" width="8.5" style="42" hidden="1" customWidth="1"/>
    <col min="22" max="22" width="15" style="42" hidden="1" customWidth="1"/>
    <col min="23" max="23" width="8.5" style="42" hidden="1" customWidth="1"/>
    <col min="24" max="24" width="15" style="42" hidden="1" customWidth="1"/>
    <col min="25" max="25" width="8.5" style="42" hidden="1" customWidth="1"/>
    <col min="26" max="26" width="15" style="42" hidden="1" customWidth="1"/>
    <col min="27" max="27" width="8.5" style="42" hidden="1" customWidth="1"/>
    <col min="28" max="28" width="15" style="42" hidden="1" customWidth="1"/>
    <col min="29" max="29" width="8.5" style="42" hidden="1" customWidth="1"/>
    <col min="30" max="30" width="15" style="42" hidden="1" customWidth="1"/>
    <col min="31" max="31" width="8.5" style="42" hidden="1" customWidth="1"/>
    <col min="32" max="32" width="15" style="42" hidden="1" customWidth="1"/>
    <col min="33" max="33" width="8.5" style="42" hidden="1" customWidth="1"/>
    <col min="34" max="34" width="15" style="42" hidden="1" customWidth="1"/>
    <col min="35" max="35" width="8.5" style="42" hidden="1" customWidth="1"/>
    <col min="36" max="36" width="15" style="42" hidden="1" customWidth="1"/>
    <col min="37" max="37" width="8.5" style="42" hidden="1" customWidth="1"/>
    <col min="38" max="38" width="15" style="42" hidden="1" customWidth="1"/>
    <col min="39" max="39" width="8.5" style="42" hidden="1" customWidth="1"/>
    <col min="40" max="40" width="15.6640625" style="42" bestFit="1" customWidth="1"/>
    <col min="41" max="41" width="10.5" style="42" bestFit="1" customWidth="1"/>
    <col min="42" max="42" width="15.6640625" style="42" bestFit="1" customWidth="1"/>
    <col min="43" max="43" width="10.5" style="42" bestFit="1" customWidth="1"/>
    <col min="44" max="44" width="15.6640625" style="128" bestFit="1" customWidth="1"/>
    <col min="45" max="45" width="10.5" style="128" bestFit="1" customWidth="1"/>
    <col min="46" max="46" width="15.6640625" style="128" bestFit="1" customWidth="1"/>
    <col min="47" max="47" width="10.5" style="128" bestFit="1" customWidth="1"/>
    <col min="48" max="48" width="15.6640625" style="42" bestFit="1" customWidth="1"/>
    <col min="49" max="49" width="10.5" style="42" bestFit="1" customWidth="1"/>
    <col min="50" max="50" width="15.6640625" style="42" bestFit="1" customWidth="1"/>
    <col min="51" max="51" width="10.5" style="42" bestFit="1" customWidth="1"/>
    <col min="52" max="52" width="15.1640625" style="42" customWidth="1"/>
    <col min="53" max="53" width="10.5" style="42" bestFit="1" customWidth="1"/>
    <col min="54" max="54" width="15.1640625" style="42" customWidth="1"/>
    <col min="55" max="55" width="10.5" style="42" bestFit="1" customWidth="1"/>
    <col min="56" max="56" width="15.6640625" style="42" bestFit="1" customWidth="1"/>
    <col min="57" max="57" width="10.5" style="42" bestFit="1" customWidth="1"/>
    <col min="58" max="58" width="15.6640625" style="42" bestFit="1" customWidth="1"/>
    <col min="59" max="59" width="10.5" style="42" bestFit="1" customWidth="1"/>
    <col min="60" max="60" width="15.6640625" style="42" bestFit="1" customWidth="1"/>
    <col min="61" max="61" width="10.5" style="42" bestFit="1" customWidth="1"/>
    <col min="62" max="16384" width="9.6640625" style="42"/>
  </cols>
  <sheetData>
    <row r="2" spans="1:61" ht="18.75" customHeight="1">
      <c r="A2" s="398" t="s">
        <v>163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98"/>
      <c r="AK2" s="398"/>
      <c r="AL2" s="398"/>
      <c r="AM2" s="398"/>
      <c r="AN2" s="398"/>
      <c r="AO2" s="398"/>
      <c r="AP2" s="398"/>
      <c r="AQ2" s="398"/>
      <c r="AR2" s="398"/>
      <c r="AS2" s="398"/>
      <c r="AT2" s="398"/>
      <c r="AU2" s="398"/>
      <c r="AV2" s="398"/>
      <c r="AW2" s="398"/>
      <c r="AX2" s="398"/>
      <c r="AY2" s="398"/>
      <c r="AZ2" s="398"/>
      <c r="BA2" s="398"/>
      <c r="BB2" s="398"/>
      <c r="BC2" s="398"/>
      <c r="BD2" s="398"/>
      <c r="BE2" s="398"/>
      <c r="BF2" s="398"/>
      <c r="BG2" s="398"/>
      <c r="BH2" s="398"/>
      <c r="BI2" s="398"/>
    </row>
    <row r="3" spans="1:61" ht="18.75" customHeight="1">
      <c r="A3" s="398" t="s">
        <v>76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398"/>
      <c r="AH3" s="398"/>
      <c r="AI3" s="398"/>
      <c r="AJ3" s="398"/>
      <c r="AK3" s="398"/>
      <c r="AL3" s="398"/>
      <c r="AM3" s="398"/>
      <c r="AN3" s="398"/>
      <c r="AO3" s="398"/>
      <c r="AP3" s="398"/>
      <c r="AQ3" s="398"/>
      <c r="AR3" s="398"/>
      <c r="AS3" s="398"/>
      <c r="AT3" s="398"/>
      <c r="AU3" s="398"/>
      <c r="AV3" s="398"/>
      <c r="AW3" s="398"/>
      <c r="AX3" s="398"/>
      <c r="AY3" s="398"/>
      <c r="AZ3" s="398"/>
      <c r="BA3" s="398"/>
      <c r="BB3" s="398"/>
      <c r="BC3" s="398"/>
      <c r="BD3" s="398"/>
      <c r="BE3" s="398"/>
      <c r="BF3" s="398"/>
      <c r="BG3" s="398"/>
      <c r="BH3" s="398"/>
      <c r="BI3" s="398"/>
    </row>
    <row r="4" spans="1:61" ht="18.75" customHeight="1">
      <c r="D4" s="128"/>
    </row>
    <row r="5" spans="1:61" ht="18.75" customHeight="1">
      <c r="A5" s="423" t="s">
        <v>77</v>
      </c>
      <c r="B5" s="415">
        <v>1991</v>
      </c>
      <c r="C5" s="416"/>
      <c r="D5" s="419">
        <v>1992</v>
      </c>
      <c r="E5" s="420"/>
      <c r="F5" s="415" t="s">
        <v>3</v>
      </c>
      <c r="G5" s="416"/>
      <c r="H5" s="419" t="s">
        <v>4</v>
      </c>
      <c r="I5" s="420"/>
      <c r="J5" s="415" t="s">
        <v>5</v>
      </c>
      <c r="K5" s="416"/>
      <c r="L5" s="419" t="s">
        <v>6</v>
      </c>
      <c r="M5" s="420"/>
      <c r="N5" s="415" t="s">
        <v>7</v>
      </c>
      <c r="O5" s="416"/>
      <c r="P5" s="419" t="s">
        <v>8</v>
      </c>
      <c r="Q5" s="420"/>
      <c r="R5" s="284" t="s">
        <v>9</v>
      </c>
      <c r="S5" s="285"/>
      <c r="T5" s="417">
        <v>2000</v>
      </c>
      <c r="U5" s="418"/>
      <c r="V5" s="421">
        <v>2001</v>
      </c>
      <c r="W5" s="422"/>
      <c r="X5" s="417">
        <v>2002</v>
      </c>
      <c r="Y5" s="418"/>
      <c r="Z5" s="421">
        <v>2003</v>
      </c>
      <c r="AA5" s="422"/>
      <c r="AB5" s="417">
        <v>2004</v>
      </c>
      <c r="AC5" s="418"/>
      <c r="AD5" s="421">
        <v>2005</v>
      </c>
      <c r="AE5" s="422"/>
      <c r="AF5" s="417">
        <v>2006</v>
      </c>
      <c r="AG5" s="418"/>
      <c r="AH5" s="421">
        <v>2007</v>
      </c>
      <c r="AI5" s="422"/>
      <c r="AJ5" s="417">
        <v>2008</v>
      </c>
      <c r="AK5" s="418"/>
      <c r="AL5" s="421">
        <v>2009</v>
      </c>
      <c r="AM5" s="422"/>
      <c r="AN5" s="417">
        <v>2010</v>
      </c>
      <c r="AO5" s="418"/>
      <c r="AP5" s="421">
        <v>2011</v>
      </c>
      <c r="AQ5" s="422"/>
      <c r="AR5" s="417">
        <v>2012</v>
      </c>
      <c r="AS5" s="418"/>
      <c r="AT5" s="421">
        <v>2013</v>
      </c>
      <c r="AU5" s="422"/>
      <c r="AV5" s="421">
        <v>2014</v>
      </c>
      <c r="AW5" s="422"/>
      <c r="AX5" s="421">
        <v>2015</v>
      </c>
      <c r="AY5" s="422"/>
      <c r="AZ5" s="415">
        <v>2016</v>
      </c>
      <c r="BA5" s="416"/>
      <c r="BB5" s="415">
        <v>2017</v>
      </c>
      <c r="BC5" s="416"/>
      <c r="BD5" s="415">
        <v>2018</v>
      </c>
      <c r="BE5" s="416"/>
      <c r="BF5" s="415" t="s">
        <v>350</v>
      </c>
      <c r="BG5" s="416"/>
      <c r="BH5" s="415" t="s">
        <v>344</v>
      </c>
      <c r="BI5" s="416"/>
    </row>
    <row r="6" spans="1:61" s="99" customFormat="1" ht="30.75" customHeight="1">
      <c r="A6" s="424"/>
      <c r="B6" s="286" t="s">
        <v>260</v>
      </c>
      <c r="C6" s="287" t="s">
        <v>12</v>
      </c>
      <c r="D6" s="286" t="s">
        <v>260</v>
      </c>
      <c r="E6" s="287" t="s">
        <v>12</v>
      </c>
      <c r="F6" s="286" t="s">
        <v>260</v>
      </c>
      <c r="G6" s="287" t="s">
        <v>12</v>
      </c>
      <c r="H6" s="286" t="s">
        <v>260</v>
      </c>
      <c r="I6" s="287" t="s">
        <v>12</v>
      </c>
      <c r="J6" s="286" t="s">
        <v>260</v>
      </c>
      <c r="K6" s="287" t="s">
        <v>12</v>
      </c>
      <c r="L6" s="286" t="s">
        <v>260</v>
      </c>
      <c r="M6" s="287" t="s">
        <v>12</v>
      </c>
      <c r="N6" s="286" t="s">
        <v>260</v>
      </c>
      <c r="O6" s="287" t="s">
        <v>12</v>
      </c>
      <c r="P6" s="286" t="s">
        <v>260</v>
      </c>
      <c r="Q6" s="287" t="s">
        <v>12</v>
      </c>
      <c r="R6" s="286" t="s">
        <v>260</v>
      </c>
      <c r="S6" s="287" t="s">
        <v>12</v>
      </c>
      <c r="T6" s="286" t="s">
        <v>260</v>
      </c>
      <c r="U6" s="287" t="s">
        <v>12</v>
      </c>
      <c r="V6" s="286" t="s">
        <v>260</v>
      </c>
      <c r="W6" s="287" t="s">
        <v>12</v>
      </c>
      <c r="X6" s="286" t="s">
        <v>260</v>
      </c>
      <c r="Y6" s="287" t="s">
        <v>12</v>
      </c>
      <c r="Z6" s="286" t="s">
        <v>260</v>
      </c>
      <c r="AA6" s="287" t="s">
        <v>12</v>
      </c>
      <c r="AB6" s="286" t="s">
        <v>260</v>
      </c>
      <c r="AC6" s="287" t="s">
        <v>12</v>
      </c>
      <c r="AD6" s="286" t="s">
        <v>260</v>
      </c>
      <c r="AE6" s="287" t="s">
        <v>12</v>
      </c>
      <c r="AF6" s="286" t="s">
        <v>260</v>
      </c>
      <c r="AG6" s="287" t="s">
        <v>12</v>
      </c>
      <c r="AH6" s="286" t="s">
        <v>260</v>
      </c>
      <c r="AI6" s="287" t="s">
        <v>12</v>
      </c>
      <c r="AJ6" s="286" t="s">
        <v>260</v>
      </c>
      <c r="AK6" s="287" t="s">
        <v>12</v>
      </c>
      <c r="AL6" s="286" t="s">
        <v>260</v>
      </c>
      <c r="AM6" s="287" t="s">
        <v>12</v>
      </c>
      <c r="AN6" s="286" t="s">
        <v>260</v>
      </c>
      <c r="AO6" s="287" t="s">
        <v>12</v>
      </c>
      <c r="AP6" s="286" t="s">
        <v>260</v>
      </c>
      <c r="AQ6" s="287" t="s">
        <v>12</v>
      </c>
      <c r="AR6" s="286" t="s">
        <v>260</v>
      </c>
      <c r="AS6" s="287" t="s">
        <v>12</v>
      </c>
      <c r="AT6" s="286" t="s">
        <v>260</v>
      </c>
      <c r="AU6" s="287" t="s">
        <v>12</v>
      </c>
      <c r="AV6" s="286" t="s">
        <v>260</v>
      </c>
      <c r="AW6" s="287" t="s">
        <v>12</v>
      </c>
      <c r="AX6" s="286" t="s">
        <v>260</v>
      </c>
      <c r="AY6" s="287" t="s">
        <v>12</v>
      </c>
      <c r="AZ6" s="286" t="s">
        <v>260</v>
      </c>
      <c r="BA6" s="287" t="s">
        <v>12</v>
      </c>
      <c r="BB6" s="286" t="s">
        <v>260</v>
      </c>
      <c r="BC6" s="287" t="s">
        <v>12</v>
      </c>
      <c r="BD6" s="286" t="s">
        <v>260</v>
      </c>
      <c r="BE6" s="287" t="s">
        <v>12</v>
      </c>
      <c r="BF6" s="286" t="s">
        <v>260</v>
      </c>
      <c r="BG6" s="287" t="s">
        <v>12</v>
      </c>
      <c r="BH6" s="286" t="s">
        <v>260</v>
      </c>
      <c r="BI6" s="287" t="s">
        <v>12</v>
      </c>
    </row>
    <row r="7" spans="1:61" ht="18.75" customHeight="1">
      <c r="A7" s="288" t="s">
        <v>78</v>
      </c>
      <c r="B7" s="53">
        <v>24738</v>
      </c>
      <c r="C7" s="63">
        <f t="shared" ref="C7:C26" si="0">B7/B$30*100</f>
        <v>2.1869739875808025</v>
      </c>
      <c r="D7" s="53">
        <v>16242</v>
      </c>
      <c r="E7" s="63">
        <f t="shared" ref="E7:E26" si="1">D7/D$30*100</f>
        <v>1.5700353504449978</v>
      </c>
      <c r="F7" s="53">
        <v>8168</v>
      </c>
      <c r="G7" s="63">
        <f t="shared" ref="G7:G26" si="2">F7/F$30*100</f>
        <v>0.8718038484034718</v>
      </c>
      <c r="H7" s="53">
        <v>5479</v>
      </c>
      <c r="I7" s="63">
        <f t="shared" ref="I7:I12" si="3">H7/H$30*100</f>
        <v>0.53873980706054947</v>
      </c>
      <c r="J7" s="53">
        <v>1838</v>
      </c>
      <c r="K7" s="63">
        <f t="shared" ref="K7:K12" si="4">J7/J$30*100</f>
        <v>0.18138289158671542</v>
      </c>
      <c r="L7" s="53">
        <v>1834</v>
      </c>
      <c r="M7" s="63">
        <f t="shared" ref="M7:M20" si="5">L7/L$30*100</f>
        <v>0.18708673112352009</v>
      </c>
      <c r="N7" s="53">
        <v>1112</v>
      </c>
      <c r="O7" s="63">
        <f t="shared" ref="O7:O12" si="6">N7/N$30*100</f>
        <v>0.10920525677966268</v>
      </c>
      <c r="P7" s="53">
        <v>752</v>
      </c>
      <c r="Q7" s="63">
        <f t="shared" ref="Q7:Q12" si="7">P7/P$30*100</f>
        <v>7.6043320423496583E-2</v>
      </c>
      <c r="R7" s="53">
        <v>617</v>
      </c>
      <c r="S7" s="63">
        <f t="shared" ref="S7:S12" si="8">R7/R$30*100</f>
        <v>6.2723331147674311E-2</v>
      </c>
      <c r="T7" s="53">
        <v>556</v>
      </c>
      <c r="U7" s="64">
        <f t="shared" ref="U7:AK21" si="9">T7/T$30*100</f>
        <v>5.6851994625645975E-2</v>
      </c>
      <c r="V7" s="53">
        <v>307</v>
      </c>
      <c r="W7" s="64">
        <f t="shared" si="9"/>
        <v>3.7400073581903726E-2</v>
      </c>
      <c r="X7" s="53">
        <v>468</v>
      </c>
      <c r="Y7" s="64">
        <f t="shared" si="9"/>
        <v>5.2760989336192346E-2</v>
      </c>
      <c r="Z7" s="53">
        <v>889</v>
      </c>
      <c r="AA7" s="64">
        <f t="shared" si="9"/>
        <v>9.3927368469987615E-2</v>
      </c>
      <c r="AB7" s="53">
        <v>1244</v>
      </c>
      <c r="AC7" s="65">
        <f t="shared" si="9"/>
        <v>0.11215998124656262</v>
      </c>
      <c r="AD7" s="53">
        <v>1840</v>
      </c>
      <c r="AE7" s="65">
        <f t="shared" si="9"/>
        <v>0.15246361974244824</v>
      </c>
      <c r="AF7" s="53">
        <v>261.16000000000003</v>
      </c>
      <c r="AG7" s="65">
        <f t="shared" si="9"/>
        <v>2.0322967958796134E-2</v>
      </c>
      <c r="AH7" s="53">
        <v>228</v>
      </c>
      <c r="AI7" s="65">
        <f t="shared" si="9"/>
        <v>1.8846907705466018E-2</v>
      </c>
      <c r="AJ7" s="54">
        <v>50.08</v>
      </c>
      <c r="AK7" s="65">
        <f t="shared" si="9"/>
        <v>4.2851573367261968E-3</v>
      </c>
      <c r="AL7" s="55">
        <v>200</v>
      </c>
      <c r="AM7" s="65">
        <f t="shared" ref="AM7:AM21" si="10">AL7/AL$30*100</f>
        <v>1.837093712637055E-2</v>
      </c>
      <c r="AN7" s="55">
        <v>21</v>
      </c>
      <c r="AO7" s="65">
        <f t="shared" ref="AO7:AO21" si="11">AN7/AN$30*100</f>
        <v>1.6894511702051091E-3</v>
      </c>
      <c r="AP7" s="55">
        <v>60</v>
      </c>
      <c r="AQ7" s="65">
        <f t="shared" ref="AQ7:AQ21" si="12">AP7/AP$30*100</f>
        <v>4.7860406654988393E-3</v>
      </c>
      <c r="AR7" s="55">
        <v>20</v>
      </c>
      <c r="AS7" s="65">
        <f t="shared" ref="AS7:AS21" si="13">AR7/AR$30*100</f>
        <v>1.5347217477060969E-3</v>
      </c>
      <c r="AT7" s="55">
        <v>964.4</v>
      </c>
      <c r="AU7" s="65">
        <f t="shared" ref="AU7:AU21" si="14">AT7/AT$30*100</f>
        <v>7.1465046218352604E-2</v>
      </c>
      <c r="AV7" s="55">
        <v>806.4</v>
      </c>
      <c r="AW7" s="65">
        <f t="shared" ref="AW7:AW21" si="15">AV7/AV$30*100</f>
        <v>6.7707917936157297E-2</v>
      </c>
      <c r="AX7" s="55">
        <v>162.977</v>
      </c>
      <c r="AY7" s="65">
        <f t="shared" ref="AY7:BA21" si="16">AX7/AX$30*100</f>
        <v>1.4642865649061606E-2</v>
      </c>
      <c r="AZ7" s="55">
        <v>374.08654999999999</v>
      </c>
      <c r="BA7" s="65">
        <f>AZ7/AZ$30*100</f>
        <v>3.6761389882889794E-2</v>
      </c>
      <c r="BB7" s="55">
        <v>51</v>
      </c>
      <c r="BC7" s="65">
        <f>BB7/$BB$30*100</f>
        <v>4.2717467036279657E-3</v>
      </c>
      <c r="BD7" s="55">
        <v>264.31</v>
      </c>
      <c r="BE7" s="65">
        <f>BD7/$BD$30*100</f>
        <v>2.383874751854554E-2</v>
      </c>
      <c r="BF7" s="55">
        <v>140</v>
      </c>
      <c r="BG7" s="65">
        <f>BF7/BF$30*100</f>
        <v>1.3543424621462127E-2</v>
      </c>
      <c r="BH7" s="55">
        <v>161.80000000000001</v>
      </c>
      <c r="BI7" s="65">
        <f>BH7/BH$30*100</f>
        <v>1.5095893632385593E-2</v>
      </c>
    </row>
    <row r="8" spans="1:61" ht="18.75" customHeight="1">
      <c r="A8" s="288" t="s">
        <v>79</v>
      </c>
      <c r="B8" s="53">
        <v>12332</v>
      </c>
      <c r="C8" s="63">
        <f t="shared" si="0"/>
        <v>1.0902159921920307</v>
      </c>
      <c r="D8" s="53">
        <v>8487</v>
      </c>
      <c r="E8" s="63">
        <f t="shared" si="1"/>
        <v>0.82039711976521978</v>
      </c>
      <c r="F8" s="53">
        <v>1926</v>
      </c>
      <c r="G8" s="63">
        <f t="shared" si="2"/>
        <v>0.20556981048299297</v>
      </c>
      <c r="H8" s="53">
        <v>754</v>
      </c>
      <c r="I8" s="63">
        <f t="shared" si="3"/>
        <v>7.4139407651698186E-2</v>
      </c>
      <c r="J8" s="53">
        <v>981</v>
      </c>
      <c r="K8" s="63">
        <f t="shared" si="4"/>
        <v>9.6809911124356829E-2</v>
      </c>
      <c r="L8" s="53">
        <v>798</v>
      </c>
      <c r="M8" s="63">
        <f t="shared" si="5"/>
        <v>8.1404150183516377E-2</v>
      </c>
      <c r="N8" s="53">
        <v>524</v>
      </c>
      <c r="O8" s="63">
        <f t="shared" si="6"/>
        <v>5.1460031072430974E-2</v>
      </c>
      <c r="P8" s="53">
        <v>142</v>
      </c>
      <c r="Q8" s="63">
        <f t="shared" si="7"/>
        <v>1.4359244016138981E-2</v>
      </c>
      <c r="R8" s="53">
        <v>24</v>
      </c>
      <c r="S8" s="63">
        <f t="shared" si="8"/>
        <v>2.4398054255173151E-3</v>
      </c>
      <c r="T8" s="53">
        <v>15</v>
      </c>
      <c r="U8" s="64">
        <f t="shared" si="9"/>
        <v>1.533776833425701E-3</v>
      </c>
      <c r="V8" s="53">
        <v>11</v>
      </c>
      <c r="W8" s="64">
        <f t="shared" si="9"/>
        <v>1.3400677830649544E-3</v>
      </c>
      <c r="X8" s="53">
        <v>15</v>
      </c>
      <c r="Y8" s="64">
        <f t="shared" si="9"/>
        <v>1.6910573505189853E-3</v>
      </c>
      <c r="Z8" s="53">
        <v>42</v>
      </c>
      <c r="AA8" s="64">
        <f t="shared" si="9"/>
        <v>4.4375134710230371E-3</v>
      </c>
      <c r="AB8" s="53">
        <v>241</v>
      </c>
      <c r="AC8" s="65">
        <f t="shared" si="9"/>
        <v>2.172874234760578E-2</v>
      </c>
      <c r="AD8" s="53">
        <v>470</v>
      </c>
      <c r="AE8" s="65">
        <f t="shared" si="9"/>
        <v>3.8944511564647108E-2</v>
      </c>
      <c r="AF8" s="53">
        <v>0.52</v>
      </c>
      <c r="AG8" s="65">
        <f t="shared" si="9"/>
        <v>4.0465397988106866E-5</v>
      </c>
      <c r="AH8" s="53">
        <v>0</v>
      </c>
      <c r="AI8" s="65">
        <f t="shared" si="9"/>
        <v>0</v>
      </c>
      <c r="AJ8" s="54">
        <v>0</v>
      </c>
      <c r="AK8" s="65">
        <f t="shared" si="9"/>
        <v>0</v>
      </c>
      <c r="AL8" s="55">
        <v>0</v>
      </c>
      <c r="AM8" s="65">
        <f t="shared" si="10"/>
        <v>0</v>
      </c>
      <c r="AN8" s="55">
        <v>96</v>
      </c>
      <c r="AO8" s="65">
        <f t="shared" si="11"/>
        <v>7.7232053495090705E-3</v>
      </c>
      <c r="AP8" s="55">
        <v>179.2</v>
      </c>
      <c r="AQ8" s="65">
        <f t="shared" si="12"/>
        <v>1.4294308120956533E-2</v>
      </c>
      <c r="AR8" s="55">
        <v>1430</v>
      </c>
      <c r="AS8" s="65">
        <f t="shared" si="13"/>
        <v>0.10973260496098593</v>
      </c>
      <c r="AT8" s="55">
        <v>120</v>
      </c>
      <c r="AU8" s="65">
        <f t="shared" si="14"/>
        <v>8.8923740628393949E-3</v>
      </c>
      <c r="AV8" s="55">
        <v>59.2</v>
      </c>
      <c r="AW8" s="65">
        <f t="shared" si="15"/>
        <v>4.9706209595988485E-3</v>
      </c>
      <c r="AX8" s="55">
        <v>0</v>
      </c>
      <c r="AY8" s="65">
        <f t="shared" si="16"/>
        <v>0</v>
      </c>
      <c r="AZ8" s="55">
        <v>1.26</v>
      </c>
      <c r="BA8" s="65">
        <f t="shared" si="16"/>
        <v>1.2381987872175874E-4</v>
      </c>
      <c r="BB8" s="55">
        <v>21.26</v>
      </c>
      <c r="BC8" s="65">
        <f t="shared" ref="BC8:BC30" si="17">BB8/$BB$30*100</f>
        <v>1.7807320572378539E-3</v>
      </c>
      <c r="BD8" s="55">
        <v>487.09500000000003</v>
      </c>
      <c r="BE8" s="65">
        <f t="shared" ref="BE8:BE30" si="18">BD8/$BD$30*100</f>
        <v>4.3932256526601113E-2</v>
      </c>
      <c r="BF8" s="55">
        <v>1.88</v>
      </c>
      <c r="BG8" s="65">
        <f>BF8/BF$30*100</f>
        <v>1.818688449167771E-4</v>
      </c>
      <c r="BH8" s="55">
        <v>0</v>
      </c>
      <c r="BI8" s="65">
        <f>BH8/BH$30*100</f>
        <v>0</v>
      </c>
    </row>
    <row r="9" spans="1:61" ht="18.75" customHeight="1">
      <c r="A9" s="288" t="s">
        <v>80</v>
      </c>
      <c r="B9" s="53">
        <v>62815</v>
      </c>
      <c r="C9" s="63">
        <f t="shared" si="0"/>
        <v>5.5531882540984769</v>
      </c>
      <c r="D9" s="53">
        <v>40504</v>
      </c>
      <c r="E9" s="63">
        <f t="shared" si="1"/>
        <v>3.9153251960610884</v>
      </c>
      <c r="F9" s="53">
        <v>37914</v>
      </c>
      <c r="G9" s="63">
        <f t="shared" si="2"/>
        <v>4.0467153658630304</v>
      </c>
      <c r="H9" s="53">
        <v>38461</v>
      </c>
      <c r="I9" s="63">
        <f t="shared" si="3"/>
        <v>3.7817980871246202</v>
      </c>
      <c r="J9" s="53">
        <v>35635</v>
      </c>
      <c r="K9" s="63">
        <f t="shared" si="4"/>
        <v>3.5166372914540824</v>
      </c>
      <c r="L9" s="53">
        <v>40085</v>
      </c>
      <c r="M9" s="63">
        <f t="shared" si="5"/>
        <v>4.0890793986293907</v>
      </c>
      <c r="N9" s="53">
        <v>40751</v>
      </c>
      <c r="O9" s="63">
        <f t="shared" si="6"/>
        <v>4.0019994775431957</v>
      </c>
      <c r="P9" s="53">
        <v>35886</v>
      </c>
      <c r="Q9" s="63">
        <f t="shared" si="7"/>
        <v>3.6288438786138273</v>
      </c>
      <c r="R9" s="53">
        <v>22938</v>
      </c>
      <c r="S9" s="63">
        <f t="shared" si="8"/>
        <v>2.331844035438174</v>
      </c>
      <c r="T9" s="53">
        <v>7808</v>
      </c>
      <c r="U9" s="64">
        <f t="shared" si="9"/>
        <v>0.79838196769252479</v>
      </c>
      <c r="V9" s="53">
        <v>9242</v>
      </c>
      <c r="W9" s="64">
        <f t="shared" si="9"/>
        <v>1.1259005864623917</v>
      </c>
      <c r="X9" s="53">
        <v>8808</v>
      </c>
      <c r="Y9" s="64">
        <f t="shared" si="9"/>
        <v>0.9929888762247483</v>
      </c>
      <c r="Z9" s="53">
        <v>4525</v>
      </c>
      <c r="AA9" s="64">
        <f t="shared" si="9"/>
        <v>0.47808924896141053</v>
      </c>
      <c r="AB9" s="53">
        <v>8606</v>
      </c>
      <c r="AC9" s="65">
        <f t="shared" si="9"/>
        <v>0.77592347154977326</v>
      </c>
      <c r="AD9" s="53">
        <v>5149</v>
      </c>
      <c r="AE9" s="65">
        <f t="shared" si="9"/>
        <v>0.42664955329014453</v>
      </c>
      <c r="AF9" s="53">
        <v>3585.1800000000003</v>
      </c>
      <c r="AG9" s="65">
        <f t="shared" si="9"/>
        <v>0.27899179915192496</v>
      </c>
      <c r="AH9" s="53">
        <v>3277</v>
      </c>
      <c r="AI9" s="65">
        <f t="shared" si="9"/>
        <v>0.27088296732812345</v>
      </c>
      <c r="AJ9" s="54">
        <v>3029.6</v>
      </c>
      <c r="AK9" s="65">
        <f t="shared" si="9"/>
        <v>0.25923148297415505</v>
      </c>
      <c r="AL9" s="55">
        <v>1177</v>
      </c>
      <c r="AM9" s="65">
        <f t="shared" si="10"/>
        <v>0.10811296498869068</v>
      </c>
      <c r="AN9" s="55">
        <v>9703.5570000000007</v>
      </c>
      <c r="AO9" s="65">
        <f t="shared" si="11"/>
        <v>0.78065170137152273</v>
      </c>
      <c r="AP9" s="55">
        <v>2938.5</v>
      </c>
      <c r="AQ9" s="65">
        <f t="shared" si="12"/>
        <v>0.23439634159280565</v>
      </c>
      <c r="AR9" s="55">
        <v>5201</v>
      </c>
      <c r="AS9" s="65">
        <f t="shared" si="13"/>
        <v>0.39910439049097052</v>
      </c>
      <c r="AT9" s="55">
        <v>2240</v>
      </c>
      <c r="AU9" s="65">
        <f t="shared" si="14"/>
        <v>0.16599098250633537</v>
      </c>
      <c r="AV9" s="55">
        <v>4039</v>
      </c>
      <c r="AW9" s="65">
        <f t="shared" si="15"/>
        <v>0.33912733202398226</v>
      </c>
      <c r="AX9" s="55">
        <v>2102.7600000000002</v>
      </c>
      <c r="AY9" s="65">
        <f t="shared" si="16"/>
        <v>0.18892501501574324</v>
      </c>
      <c r="AZ9" s="55">
        <v>453.6</v>
      </c>
      <c r="BA9" s="65">
        <f t="shared" si="16"/>
        <v>4.4575156339833152E-2</v>
      </c>
      <c r="BB9" s="55">
        <v>399.75902000000002</v>
      </c>
      <c r="BC9" s="65">
        <f t="shared" si="17"/>
        <v>3.3483711292755805E-2</v>
      </c>
      <c r="BD9" s="55">
        <v>95.178780000000003</v>
      </c>
      <c r="BE9" s="65">
        <f t="shared" si="18"/>
        <v>8.5844005355196259E-3</v>
      </c>
      <c r="BF9" s="55">
        <v>604.76643999999999</v>
      </c>
      <c r="BG9" s="65">
        <f t="shared" ref="BG9:BI12" si="19">BF9/BF$30*100</f>
        <v>5.8504347812357124E-2</v>
      </c>
      <c r="BH9" s="55">
        <v>121.35995</v>
      </c>
      <c r="BI9" s="65">
        <f t="shared" si="19"/>
        <v>1.1322848556437786E-2</v>
      </c>
    </row>
    <row r="10" spans="1:61" ht="18.75" customHeight="1">
      <c r="A10" s="288" t="s">
        <v>81</v>
      </c>
      <c r="B10" s="53">
        <v>9795</v>
      </c>
      <c r="C10" s="63">
        <f t="shared" si="0"/>
        <v>0.8659313690821393</v>
      </c>
      <c r="D10" s="53">
        <v>6909</v>
      </c>
      <c r="E10" s="63">
        <f t="shared" si="1"/>
        <v>0.66785951460562065</v>
      </c>
      <c r="F10" s="53">
        <v>3141</v>
      </c>
      <c r="G10" s="63">
        <f t="shared" si="2"/>
        <v>0.33525170027366613</v>
      </c>
      <c r="H10" s="53">
        <v>470</v>
      </c>
      <c r="I10" s="63">
        <f t="shared" si="3"/>
        <v>4.621421962373759E-2</v>
      </c>
      <c r="J10" s="53">
        <v>1121</v>
      </c>
      <c r="K10" s="63">
        <f t="shared" si="4"/>
        <v>0.11062580058145156</v>
      </c>
      <c r="L10" s="53">
        <v>478</v>
      </c>
      <c r="M10" s="63">
        <f t="shared" si="5"/>
        <v>4.8760881939499783E-2</v>
      </c>
      <c r="N10" s="53">
        <v>972</v>
      </c>
      <c r="O10" s="63">
        <f t="shared" si="6"/>
        <v>9.5456393516036089E-2</v>
      </c>
      <c r="P10" s="53">
        <v>576</v>
      </c>
      <c r="Q10" s="63">
        <f t="shared" si="7"/>
        <v>5.8245947558422911E-2</v>
      </c>
      <c r="R10" s="53">
        <v>288</v>
      </c>
      <c r="S10" s="63">
        <f t="shared" si="8"/>
        <v>2.927766510620778E-2</v>
      </c>
      <c r="T10" s="53">
        <v>54</v>
      </c>
      <c r="U10" s="64">
        <f t="shared" si="9"/>
        <v>5.5215966003325226E-3</v>
      </c>
      <c r="V10" s="53">
        <v>0</v>
      </c>
      <c r="W10" s="64">
        <f t="shared" si="9"/>
        <v>0</v>
      </c>
      <c r="X10" s="53">
        <v>0</v>
      </c>
      <c r="Y10" s="64">
        <f t="shared" si="9"/>
        <v>0</v>
      </c>
      <c r="Z10" s="53">
        <v>95</v>
      </c>
      <c r="AA10" s="64">
        <f t="shared" si="9"/>
        <v>1.0037232851123536E-2</v>
      </c>
      <c r="AB10" s="53">
        <v>391</v>
      </c>
      <c r="AC10" s="65">
        <f t="shared" si="9"/>
        <v>3.5252855841966226E-2</v>
      </c>
      <c r="AD10" s="53">
        <v>19</v>
      </c>
      <c r="AE10" s="65">
        <f t="shared" si="9"/>
        <v>1.5743525951665851E-3</v>
      </c>
      <c r="AF10" s="53">
        <v>19</v>
      </c>
      <c r="AG10" s="65">
        <f t="shared" si="9"/>
        <v>1.4785433880269816E-3</v>
      </c>
      <c r="AH10" s="53">
        <v>95</v>
      </c>
      <c r="AI10" s="65">
        <f t="shared" si="9"/>
        <v>7.8528782106108419E-3</v>
      </c>
      <c r="AJ10" s="54">
        <v>92.5</v>
      </c>
      <c r="AK10" s="65">
        <f t="shared" si="9"/>
        <v>7.9148772693125643E-3</v>
      </c>
      <c r="AL10" s="55">
        <v>0</v>
      </c>
      <c r="AM10" s="65">
        <f t="shared" si="10"/>
        <v>0</v>
      </c>
      <c r="AN10" s="55">
        <v>420</v>
      </c>
      <c r="AO10" s="65">
        <f t="shared" si="11"/>
        <v>3.3789023404102177E-2</v>
      </c>
      <c r="AP10" s="55">
        <v>0</v>
      </c>
      <c r="AQ10" s="65">
        <f t="shared" si="12"/>
        <v>0</v>
      </c>
      <c r="AR10" s="55">
        <v>20.16</v>
      </c>
      <c r="AS10" s="65">
        <f t="shared" si="13"/>
        <v>1.5469995216877456E-3</v>
      </c>
      <c r="AT10" s="55">
        <v>0</v>
      </c>
      <c r="AU10" s="65">
        <f t="shared" si="14"/>
        <v>0</v>
      </c>
      <c r="AV10" s="55">
        <v>4.08</v>
      </c>
      <c r="AW10" s="65">
        <f t="shared" si="15"/>
        <v>3.4256982289127203E-4</v>
      </c>
      <c r="AX10" s="55">
        <v>80</v>
      </c>
      <c r="AY10" s="65">
        <f t="shared" si="16"/>
        <v>7.1876967420245099E-3</v>
      </c>
      <c r="AZ10" s="55">
        <v>0</v>
      </c>
      <c r="BA10" s="65">
        <f t="shared" si="16"/>
        <v>0</v>
      </c>
      <c r="BB10" s="55">
        <v>1.1998800000000001</v>
      </c>
      <c r="BC10" s="65">
        <f t="shared" si="17"/>
        <v>1.0050163597547301E-4</v>
      </c>
      <c r="BD10" s="55">
        <v>0</v>
      </c>
      <c r="BE10" s="65">
        <f t="shared" si="18"/>
        <v>0</v>
      </c>
      <c r="BF10" s="55">
        <v>0</v>
      </c>
      <c r="BG10" s="65">
        <f t="shared" si="19"/>
        <v>0</v>
      </c>
      <c r="BH10" s="55">
        <v>0</v>
      </c>
      <c r="BI10" s="65">
        <f t="shared" si="19"/>
        <v>0</v>
      </c>
    </row>
    <row r="11" spans="1:61" ht="18.75" customHeight="1">
      <c r="A11" s="288" t="s">
        <v>82</v>
      </c>
      <c r="B11" s="53">
        <v>1126</v>
      </c>
      <c r="C11" s="63">
        <f t="shared" si="0"/>
        <v>9.9544535128789066E-2</v>
      </c>
      <c r="D11" s="53">
        <v>471</v>
      </c>
      <c r="E11" s="63">
        <f t="shared" si="1"/>
        <v>4.5529285190222514E-2</v>
      </c>
      <c r="F11" s="53">
        <v>800</v>
      </c>
      <c r="G11" s="63">
        <f t="shared" si="2"/>
        <v>8.5387252537068734E-2</v>
      </c>
      <c r="H11" s="53">
        <v>169</v>
      </c>
      <c r="I11" s="63">
        <f t="shared" si="3"/>
        <v>1.6617453439173729E-2</v>
      </c>
      <c r="J11" s="53">
        <v>813</v>
      </c>
      <c r="K11" s="63">
        <f t="shared" si="4"/>
        <v>8.0230843775843108E-2</v>
      </c>
      <c r="L11" s="53">
        <v>755</v>
      </c>
      <c r="M11" s="63">
        <f t="shared" si="5"/>
        <v>7.7017711013226645E-2</v>
      </c>
      <c r="N11" s="53">
        <v>608</v>
      </c>
      <c r="O11" s="63">
        <f t="shared" si="6"/>
        <v>5.9709349030606935E-2</v>
      </c>
      <c r="P11" s="53">
        <v>596</v>
      </c>
      <c r="Q11" s="63">
        <f t="shared" si="7"/>
        <v>6.026837629309037E-2</v>
      </c>
      <c r="R11" s="53">
        <v>336</v>
      </c>
      <c r="S11" s="63">
        <f t="shared" si="8"/>
        <v>3.4157275957242411E-2</v>
      </c>
      <c r="T11" s="53">
        <v>267</v>
      </c>
      <c r="U11" s="64">
        <f t="shared" si="9"/>
        <v>2.7301227634977478E-2</v>
      </c>
      <c r="V11" s="53">
        <v>225</v>
      </c>
      <c r="W11" s="64">
        <f t="shared" si="9"/>
        <v>2.7410477380874067E-2</v>
      </c>
      <c r="X11" s="53">
        <v>18</v>
      </c>
      <c r="Y11" s="64">
        <f t="shared" si="9"/>
        <v>2.0292688206227827E-3</v>
      </c>
      <c r="Z11" s="53">
        <v>18</v>
      </c>
      <c r="AA11" s="64">
        <f t="shared" si="9"/>
        <v>1.9017914875813016E-3</v>
      </c>
      <c r="AB11" s="53">
        <v>0</v>
      </c>
      <c r="AC11" s="65">
        <f t="shared" si="9"/>
        <v>0</v>
      </c>
      <c r="AD11" s="53">
        <v>0</v>
      </c>
      <c r="AE11" s="65">
        <f t="shared" si="9"/>
        <v>0</v>
      </c>
      <c r="AF11" s="53">
        <v>0</v>
      </c>
      <c r="AG11" s="65">
        <f t="shared" si="9"/>
        <v>0</v>
      </c>
      <c r="AH11" s="53">
        <v>0</v>
      </c>
      <c r="AI11" s="65">
        <f t="shared" si="9"/>
        <v>0</v>
      </c>
      <c r="AJ11" s="54">
        <v>13.86</v>
      </c>
      <c r="AK11" s="65">
        <f t="shared" si="9"/>
        <v>1.1859480967856446E-3</v>
      </c>
      <c r="AL11" s="55">
        <v>0</v>
      </c>
      <c r="AM11" s="65">
        <f t="shared" si="10"/>
        <v>0</v>
      </c>
      <c r="AN11" s="55">
        <v>20.16</v>
      </c>
      <c r="AO11" s="65">
        <f t="shared" si="11"/>
        <v>1.6218731233969045E-3</v>
      </c>
      <c r="AP11" s="55">
        <v>148</v>
      </c>
      <c r="AQ11" s="65">
        <f t="shared" si="12"/>
        <v>1.1805566974897137E-2</v>
      </c>
      <c r="AR11" s="55">
        <v>0</v>
      </c>
      <c r="AS11" s="65">
        <f t="shared" si="13"/>
        <v>0</v>
      </c>
      <c r="AT11" s="55">
        <v>140.47999999999999</v>
      </c>
      <c r="AU11" s="65">
        <f t="shared" si="14"/>
        <v>1.0410005902897318E-2</v>
      </c>
      <c r="AV11" s="55">
        <v>60.96</v>
      </c>
      <c r="AW11" s="65">
        <f t="shared" si="15"/>
        <v>5.1183961773166526E-3</v>
      </c>
      <c r="AX11" s="55">
        <v>40.32</v>
      </c>
      <c r="AY11" s="65">
        <f t="shared" si="16"/>
        <v>3.622599157980353E-3</v>
      </c>
      <c r="AZ11" s="55">
        <v>0</v>
      </c>
      <c r="BA11" s="65">
        <f>AZ11/AZ$30*100</f>
        <v>0</v>
      </c>
      <c r="BB11" s="55">
        <v>0</v>
      </c>
      <c r="BC11" s="65">
        <f t="shared" si="17"/>
        <v>0</v>
      </c>
      <c r="BD11" s="55">
        <v>20.16</v>
      </c>
      <c r="BE11" s="65">
        <f t="shared" si="18"/>
        <v>1.8182783472962738E-3</v>
      </c>
      <c r="BF11" s="55">
        <v>0</v>
      </c>
      <c r="BG11" s="65">
        <f t="shared" si="19"/>
        <v>0</v>
      </c>
      <c r="BH11" s="55">
        <v>0</v>
      </c>
      <c r="BI11" s="65">
        <f t="shared" si="19"/>
        <v>0</v>
      </c>
    </row>
    <row r="12" spans="1:61" ht="18.75" customHeight="1">
      <c r="A12" s="288" t="s">
        <v>83</v>
      </c>
      <c r="B12" s="53">
        <v>4842</v>
      </c>
      <c r="C12" s="63">
        <f t="shared" si="0"/>
        <v>0.42805918214351391</v>
      </c>
      <c r="D12" s="53">
        <v>4479</v>
      </c>
      <c r="E12" s="63">
        <f t="shared" si="1"/>
        <v>0.43296320247772108</v>
      </c>
      <c r="F12" s="53">
        <v>6390</v>
      </c>
      <c r="G12" s="63">
        <f t="shared" si="2"/>
        <v>0.68203067963983655</v>
      </c>
      <c r="H12" s="53">
        <v>5419</v>
      </c>
      <c r="I12" s="63">
        <f t="shared" si="3"/>
        <v>0.53284011944900855</v>
      </c>
      <c r="J12" s="53">
        <v>3563</v>
      </c>
      <c r="K12" s="63">
        <f t="shared" si="4"/>
        <v>0.35161438668306155</v>
      </c>
      <c r="L12" s="53">
        <v>7210</v>
      </c>
      <c r="M12" s="63">
        <f t="shared" si="5"/>
        <v>0.7354936376229988</v>
      </c>
      <c r="N12" s="53">
        <v>6118</v>
      </c>
      <c r="O12" s="63">
        <f t="shared" si="6"/>
        <v>0.60082532462048233</v>
      </c>
      <c r="P12" s="53">
        <v>2834</v>
      </c>
      <c r="Q12" s="63">
        <f t="shared" si="7"/>
        <v>0.28657815170237938</v>
      </c>
      <c r="R12" s="53">
        <v>626</v>
      </c>
      <c r="S12" s="63">
        <f t="shared" si="8"/>
        <v>6.3638258182243307E-2</v>
      </c>
      <c r="T12" s="53">
        <v>914</v>
      </c>
      <c r="U12" s="64">
        <f t="shared" si="9"/>
        <v>9.3458135050072708E-2</v>
      </c>
      <c r="V12" s="53">
        <v>613</v>
      </c>
      <c r="W12" s="64">
        <f t="shared" si="9"/>
        <v>7.4678322819892451E-2</v>
      </c>
      <c r="X12" s="53">
        <v>1459</v>
      </c>
      <c r="Y12" s="64">
        <f t="shared" si="9"/>
        <v>0.16448351162714664</v>
      </c>
      <c r="Z12" s="53">
        <v>748</v>
      </c>
      <c r="AA12" s="64">
        <f t="shared" si="9"/>
        <v>7.9030001817267423E-2</v>
      </c>
      <c r="AB12" s="53">
        <v>781</v>
      </c>
      <c r="AC12" s="65">
        <f t="shared" si="9"/>
        <v>7.041555092730338E-2</v>
      </c>
      <c r="AD12" s="53">
        <v>534</v>
      </c>
      <c r="AE12" s="65">
        <f t="shared" si="9"/>
        <v>4.4247593990471394E-2</v>
      </c>
      <c r="AF12" s="53">
        <v>595.25</v>
      </c>
      <c r="AG12" s="65">
        <f t="shared" si="9"/>
        <v>4.6321207985424252E-2</v>
      </c>
      <c r="AH12" s="53">
        <v>951</v>
      </c>
      <c r="AI12" s="65">
        <f t="shared" si="9"/>
        <v>7.8611443982009574E-2</v>
      </c>
      <c r="AJ12" s="54">
        <v>670.89089999999987</v>
      </c>
      <c r="AK12" s="65">
        <f t="shared" si="9"/>
        <v>5.7405612265931327E-2</v>
      </c>
      <c r="AL12" s="55">
        <v>58</v>
      </c>
      <c r="AM12" s="65">
        <f t="shared" si="10"/>
        <v>5.3275717666474588E-3</v>
      </c>
      <c r="AN12" s="55">
        <v>682.8</v>
      </c>
      <c r="AO12" s="65">
        <f t="shared" si="11"/>
        <v>5.4931298048383252E-2</v>
      </c>
      <c r="AP12" s="55">
        <v>255.30000000000018</v>
      </c>
      <c r="AQ12" s="65">
        <f t="shared" si="12"/>
        <v>2.0364603031697574E-2</v>
      </c>
      <c r="AR12" s="55">
        <v>986.84000000000015</v>
      </c>
      <c r="AS12" s="65">
        <f t="shared" si="13"/>
        <v>7.5726240475314247E-2</v>
      </c>
      <c r="AT12" s="55">
        <v>9156.5509999999995</v>
      </c>
      <c r="AU12" s="65">
        <f t="shared" si="14"/>
        <v>0.67852897181221772</v>
      </c>
      <c r="AV12" s="55">
        <v>3312.3629999999998</v>
      </c>
      <c r="AW12" s="65">
        <f t="shared" si="15"/>
        <v>0.27811657016215746</v>
      </c>
      <c r="AX12" s="55">
        <v>2561.6799999999998</v>
      </c>
      <c r="AY12" s="65">
        <f t="shared" si="16"/>
        <v>0.23015723737636681</v>
      </c>
      <c r="AZ12" s="55">
        <v>806.4</v>
      </c>
      <c r="BA12" s="65">
        <f t="shared" si="16"/>
        <v>7.9244722381925592E-2</v>
      </c>
      <c r="BB12" s="55">
        <v>905.69</v>
      </c>
      <c r="BC12" s="65">
        <f t="shared" si="17"/>
        <v>7.5860358274682585E-2</v>
      </c>
      <c r="BD12" s="55">
        <v>423.36</v>
      </c>
      <c r="BE12" s="65">
        <f t="shared" si="18"/>
        <v>3.8183845293221753E-2</v>
      </c>
      <c r="BF12" s="55">
        <v>1650.3516000000002</v>
      </c>
      <c r="BG12" s="65">
        <f t="shared" si="19"/>
        <v>0.15965294638221011</v>
      </c>
      <c r="BH12" s="55">
        <v>2.5</v>
      </c>
      <c r="BI12" s="65">
        <f t="shared" si="19"/>
        <v>2.332492835659084E-4</v>
      </c>
    </row>
    <row r="13" spans="1:61" s="128" customFormat="1" ht="18.75" customHeight="1">
      <c r="A13" s="289" t="s">
        <v>19</v>
      </c>
      <c r="B13" s="56">
        <f>SUM(B7:B12)</f>
        <v>115648</v>
      </c>
      <c r="C13" s="66">
        <f>B13/B$30*100</f>
        <v>10.223913320225753</v>
      </c>
      <c r="D13" s="56">
        <f>SUM(D7:D12)</f>
        <v>77092</v>
      </c>
      <c r="E13" s="66">
        <f t="shared" si="1"/>
        <v>7.4521096685448711</v>
      </c>
      <c r="F13" s="56">
        <f>SUM(F7:F12)</f>
        <v>58339</v>
      </c>
      <c r="G13" s="66">
        <f t="shared" si="2"/>
        <v>6.226758657200067</v>
      </c>
      <c r="H13" s="56">
        <f>SUM(H7:H12)</f>
        <v>50752</v>
      </c>
      <c r="I13" s="66">
        <v>4.9000000000000004</v>
      </c>
      <c r="J13" s="56">
        <f>SUM(J7:J12)</f>
        <v>43951</v>
      </c>
      <c r="K13" s="66">
        <v>4.4000000000000004</v>
      </c>
      <c r="L13" s="56">
        <f>SUM(L7:L12)</f>
        <v>51160</v>
      </c>
      <c r="M13" s="66">
        <f t="shared" si="5"/>
        <v>5.218842510512153</v>
      </c>
      <c r="N13" s="56">
        <f>SUM(N7:N12)</f>
        <v>50085</v>
      </c>
      <c r="O13" s="66">
        <v>5</v>
      </c>
      <c r="P13" s="56">
        <f>SUM(P7:P12)</f>
        <v>40786</v>
      </c>
      <c r="Q13" s="66">
        <v>4.2</v>
      </c>
      <c r="R13" s="56">
        <f>SUM(R7:R12)</f>
        <v>24829</v>
      </c>
      <c r="S13" s="66">
        <v>4.2</v>
      </c>
      <c r="T13" s="56">
        <f>SUM(T7:T12)</f>
        <v>9614</v>
      </c>
      <c r="U13" s="67">
        <f t="shared" si="9"/>
        <v>0.98304869843697917</v>
      </c>
      <c r="V13" s="56">
        <f>SUM(V7:V12)</f>
        <v>10398</v>
      </c>
      <c r="W13" s="67">
        <f t="shared" si="9"/>
        <v>1.2667295280281268</v>
      </c>
      <c r="X13" s="56">
        <f>SUM(X7:X12)</f>
        <v>10768</v>
      </c>
      <c r="Y13" s="67">
        <f t="shared" si="9"/>
        <v>1.2139537033592291</v>
      </c>
      <c r="Z13" s="56">
        <f>SUM(Z7:Z12)</f>
        <v>6317</v>
      </c>
      <c r="AA13" s="67">
        <f t="shared" si="9"/>
        <v>0.66742315705839339</v>
      </c>
      <c r="AB13" s="56">
        <f>SUM(AB7:AB12)</f>
        <v>11263</v>
      </c>
      <c r="AC13" s="67">
        <f t="shared" si="9"/>
        <v>1.0154806019132112</v>
      </c>
      <c r="AD13" s="56">
        <f>SUM(AD7:AD12)</f>
        <v>8012</v>
      </c>
      <c r="AE13" s="68">
        <f t="shared" si="9"/>
        <v>0.66387963118287785</v>
      </c>
      <c r="AF13" s="56">
        <f>SUM(AF7:AF12)</f>
        <v>4461.1100000000006</v>
      </c>
      <c r="AG13" s="68">
        <f t="shared" si="9"/>
        <v>0.34715498388216048</v>
      </c>
      <c r="AH13" s="56">
        <f>SUM(AH7:AH12)</f>
        <v>4551</v>
      </c>
      <c r="AI13" s="68">
        <f t="shared" si="9"/>
        <v>0.37619419722620989</v>
      </c>
      <c r="AJ13" s="56">
        <f>SUM(AJ7:AJ12)</f>
        <v>3856.9308999999998</v>
      </c>
      <c r="AK13" s="68">
        <f t="shared" si="9"/>
        <v>0.3300230779429108</v>
      </c>
      <c r="AL13" s="57">
        <f>SUM(AL7:AL12)</f>
        <v>1435</v>
      </c>
      <c r="AM13" s="68">
        <f t="shared" si="10"/>
        <v>0.13181147388170869</v>
      </c>
      <c r="AN13" s="57">
        <f>SUM(AN7:AN12)</f>
        <v>10943.517</v>
      </c>
      <c r="AO13" s="68">
        <f t="shared" si="11"/>
        <v>0.88040655246711919</v>
      </c>
      <c r="AP13" s="57">
        <f>SUM(AP7:AP12)</f>
        <v>3581</v>
      </c>
      <c r="AQ13" s="68">
        <f t="shared" si="12"/>
        <v>0.28564686038585574</v>
      </c>
      <c r="AR13" s="57">
        <f>SUM(AR7:AR12)</f>
        <v>7658</v>
      </c>
      <c r="AS13" s="68">
        <f t="shared" si="13"/>
        <v>0.58764495719666443</v>
      </c>
      <c r="AT13" s="57">
        <f>SUM(AT7:AT12)</f>
        <v>12621.431</v>
      </c>
      <c r="AU13" s="68">
        <f t="shared" si="14"/>
        <v>0.93528738050264248</v>
      </c>
      <c r="AV13" s="57">
        <f>SUM(AV7:AV12)</f>
        <v>8282.0030000000006</v>
      </c>
      <c r="AW13" s="68">
        <f t="shared" si="15"/>
        <v>0.69538340708210378</v>
      </c>
      <c r="AX13" s="57">
        <f>SUM(AX7:AX12)</f>
        <v>4947.7370000000001</v>
      </c>
      <c r="AY13" s="68">
        <f t="shared" si="16"/>
        <v>0.44453541394117657</v>
      </c>
      <c r="AZ13" s="57">
        <f>SUM(AZ7:AZ12)</f>
        <v>1635.34655</v>
      </c>
      <c r="BA13" s="68">
        <f>AZ13/AZ$30*100</f>
        <v>0.16070508848337028</v>
      </c>
      <c r="BB13" s="57">
        <f>SUM(BB7:BB12)</f>
        <v>1378.9089000000001</v>
      </c>
      <c r="BC13" s="68">
        <f t="shared" si="17"/>
        <v>0.11549704996427969</v>
      </c>
      <c r="BD13" s="57">
        <f>SUM(BD7:BD12)</f>
        <v>1290.1037799999999</v>
      </c>
      <c r="BE13" s="68">
        <f>BD13/$BD$30*100</f>
        <v>0.11635752822118429</v>
      </c>
      <c r="BF13" s="57">
        <f>SUM(BF7:BF12)</f>
        <v>2396.9980400000004</v>
      </c>
      <c r="BG13" s="68">
        <f>BF13/BF$30*100</f>
        <v>0.23188258766094616</v>
      </c>
      <c r="BH13" s="57">
        <f>SUM(BH7:BH12)</f>
        <v>285.65994999999998</v>
      </c>
      <c r="BI13" s="68">
        <f>BH13/BH$30*100</f>
        <v>2.6651991472389287E-2</v>
      </c>
    </row>
    <row r="14" spans="1:61" ht="18.75" customHeight="1">
      <c r="A14" s="288" t="s">
        <v>84</v>
      </c>
      <c r="B14" s="53">
        <v>47561</v>
      </c>
      <c r="C14" s="63">
        <f t="shared" si="0"/>
        <v>4.2046515410837797</v>
      </c>
      <c r="D14" s="53">
        <v>47704</v>
      </c>
      <c r="E14" s="63">
        <f t="shared" si="1"/>
        <v>4.6113142690326434</v>
      </c>
      <c r="F14" s="53">
        <v>46234</v>
      </c>
      <c r="G14" s="63">
        <f t="shared" si="2"/>
        <v>4.9347427922485458</v>
      </c>
      <c r="H14" s="53">
        <v>42641</v>
      </c>
      <c r="I14" s="63">
        <f t="shared" ref="I14:I26" si="20">H14/H$30*100</f>
        <v>4.1928096573953075</v>
      </c>
      <c r="J14" s="53">
        <v>38858</v>
      </c>
      <c r="K14" s="63">
        <f t="shared" ref="K14:K20" si="21">J14/J$30*100</f>
        <v>3.8346988037413432</v>
      </c>
      <c r="L14" s="53">
        <v>32212</v>
      </c>
      <c r="M14" s="63">
        <f t="shared" si="5"/>
        <v>3.2859529896133202</v>
      </c>
      <c r="N14" s="53">
        <v>42693</v>
      </c>
      <c r="O14" s="63">
        <f t="shared" ref="O14:O26" si="22">N14/N$30*100</f>
        <v>4.1927158522429311</v>
      </c>
      <c r="P14" s="53">
        <v>38337</v>
      </c>
      <c r="Q14" s="63">
        <f t="shared" ref="Q14:Q21" si="23">P14/P$30*100</f>
        <v>3.876692520047325</v>
      </c>
      <c r="R14" s="53">
        <v>37813</v>
      </c>
      <c r="S14" s="63">
        <f t="shared" ref="S14:S21" si="24">R14/R$30*100</f>
        <v>3.8440151064619261</v>
      </c>
      <c r="T14" s="53">
        <v>31409</v>
      </c>
      <c r="U14" s="64">
        <f t="shared" si="9"/>
        <v>3.2116264374045222</v>
      </c>
      <c r="V14" s="55">
        <v>26021</v>
      </c>
      <c r="W14" s="64">
        <f t="shared" si="9"/>
        <v>3.1699912530121068</v>
      </c>
      <c r="X14" s="53">
        <v>20739</v>
      </c>
      <c r="Y14" s="64">
        <f t="shared" si="9"/>
        <v>2.3380558928275494</v>
      </c>
      <c r="Z14" s="53">
        <v>18300</v>
      </c>
      <c r="AA14" s="64">
        <f t="shared" si="9"/>
        <v>1.9334880123743232</v>
      </c>
      <c r="AB14" s="53">
        <v>17435</v>
      </c>
      <c r="AC14" s="65">
        <f t="shared" si="9"/>
        <v>1.5719527918278291</v>
      </c>
      <c r="AD14" s="53">
        <v>16969.719999999998</v>
      </c>
      <c r="AE14" s="65">
        <f t="shared" si="9"/>
        <v>1.4061222484868579</v>
      </c>
      <c r="AF14" s="53">
        <v>16957.529999999995</v>
      </c>
      <c r="AG14" s="65">
        <f t="shared" si="9"/>
        <v>1.3196023083562722</v>
      </c>
      <c r="AH14" s="53">
        <v>14495</v>
      </c>
      <c r="AI14" s="65">
        <f t="shared" si="9"/>
        <v>1.1981838911874119</v>
      </c>
      <c r="AJ14" s="53">
        <v>10619.909999999993</v>
      </c>
      <c r="AK14" s="65">
        <f t="shared" si="9"/>
        <v>0.90870577579616352</v>
      </c>
      <c r="AL14" s="55">
        <v>7460.0619999999999</v>
      </c>
      <c r="AM14" s="65">
        <f t="shared" si="10"/>
        <v>0.6852416498041306</v>
      </c>
      <c r="AN14" s="55">
        <v>9022.4163000000008</v>
      </c>
      <c r="AO14" s="65">
        <f t="shared" si="11"/>
        <v>0.72585389410060241</v>
      </c>
      <c r="AP14" s="55">
        <v>6409</v>
      </c>
      <c r="AQ14" s="65">
        <f t="shared" si="12"/>
        <v>0.51122891041970098</v>
      </c>
      <c r="AR14" s="55">
        <v>5134</v>
      </c>
      <c r="AS14" s="65">
        <f t="shared" si="13"/>
        <v>0.3939630726361551</v>
      </c>
      <c r="AT14" s="55">
        <v>9993.9513100000004</v>
      </c>
      <c r="AU14" s="65">
        <f t="shared" si="14"/>
        <v>0.74058294511936507</v>
      </c>
      <c r="AV14" s="55">
        <v>11466.882039999999</v>
      </c>
      <c r="AW14" s="65">
        <f t="shared" si="15"/>
        <v>0.9627960170485067</v>
      </c>
      <c r="AX14" s="55">
        <v>9828.572830000001</v>
      </c>
      <c r="AY14" s="65">
        <f t="shared" si="16"/>
        <v>0.88306001136177026</v>
      </c>
      <c r="AZ14" s="55">
        <v>8019.2907199999991</v>
      </c>
      <c r="BA14" s="65">
        <f t="shared" si="16"/>
        <v>0.78805365427375029</v>
      </c>
      <c r="BB14" s="55">
        <v>10253.86</v>
      </c>
      <c r="BC14" s="65">
        <f t="shared" si="17"/>
        <v>0.85886064028358133</v>
      </c>
      <c r="BD14" s="55">
        <v>7422.2259999999997</v>
      </c>
      <c r="BE14" s="65">
        <f t="shared" si="18"/>
        <v>0.66942821550294795</v>
      </c>
      <c r="BF14" s="55">
        <v>9459.0660000000007</v>
      </c>
      <c r="BG14" s="65">
        <f>BF14/BF$30*100</f>
        <v>0.91505819543168054</v>
      </c>
      <c r="BH14" s="55">
        <v>10995.455</v>
      </c>
      <c r="BI14" s="65">
        <f>BH14/BH$30*100</f>
        <v>1.0258728004924742</v>
      </c>
    </row>
    <row r="15" spans="1:61" ht="18.75" customHeight="1">
      <c r="A15" s="288" t="s">
        <v>85</v>
      </c>
      <c r="B15" s="53">
        <v>66326</v>
      </c>
      <c r="C15" s="63">
        <f t="shared" si="0"/>
        <v>5.8635797841492563</v>
      </c>
      <c r="D15" s="53">
        <v>50328</v>
      </c>
      <c r="E15" s="63">
        <f t="shared" si="1"/>
        <v>4.8649636200711655</v>
      </c>
      <c r="F15" s="53">
        <v>41781</v>
      </c>
      <c r="G15" s="63">
        <f t="shared" si="2"/>
        <v>4.4594559978140866</v>
      </c>
      <c r="H15" s="53">
        <v>38770</v>
      </c>
      <c r="I15" s="63">
        <f t="shared" si="20"/>
        <v>3.8121814783240557</v>
      </c>
      <c r="J15" s="53">
        <v>30002</v>
      </c>
      <c r="K15" s="63">
        <f t="shared" si="21"/>
        <v>2.9607451106554059</v>
      </c>
      <c r="L15" s="53">
        <v>4777</v>
      </c>
      <c r="M15" s="63">
        <f t="shared" si="5"/>
        <v>0.48730278875521016</v>
      </c>
      <c r="N15" s="53">
        <v>18620</v>
      </c>
      <c r="O15" s="63">
        <f t="shared" si="22"/>
        <v>1.8285988140623373</v>
      </c>
      <c r="P15" s="53">
        <v>16968</v>
      </c>
      <c r="Q15" s="63">
        <f t="shared" si="23"/>
        <v>1.7158285384918748</v>
      </c>
      <c r="R15" s="53">
        <v>14864</v>
      </c>
      <c r="S15" s="63">
        <f t="shared" si="24"/>
        <v>1.5110528268703904</v>
      </c>
      <c r="T15" s="53">
        <v>12186</v>
      </c>
      <c r="U15" s="64">
        <f t="shared" si="9"/>
        <v>1.2460402994750395</v>
      </c>
      <c r="V15" s="55">
        <v>8998</v>
      </c>
      <c r="W15" s="64">
        <f t="shared" si="9"/>
        <v>1.0961754465471327</v>
      </c>
      <c r="X15" s="53">
        <v>7258</v>
      </c>
      <c r="Y15" s="64">
        <f t="shared" si="9"/>
        <v>0.81824628333778648</v>
      </c>
      <c r="Z15" s="53">
        <v>4351</v>
      </c>
      <c r="AA15" s="64">
        <f t="shared" si="9"/>
        <v>0.459705264581458</v>
      </c>
      <c r="AB15" s="53">
        <v>3809</v>
      </c>
      <c r="AC15" s="65">
        <f t="shared" si="9"/>
        <v>0.34342232200012623</v>
      </c>
      <c r="AD15" s="53">
        <v>3426.66</v>
      </c>
      <c r="AE15" s="65">
        <f t="shared" si="9"/>
        <v>0.28393531914492265</v>
      </c>
      <c r="AF15" s="53">
        <v>3592.8399999999997</v>
      </c>
      <c r="AG15" s="65">
        <f t="shared" si="9"/>
        <v>0.27958788559151893</v>
      </c>
      <c r="AH15" s="53">
        <v>4128</v>
      </c>
      <c r="AI15" s="65">
        <f t="shared" si="9"/>
        <v>0.34122822372001638</v>
      </c>
      <c r="AJ15" s="53">
        <v>3133.46</v>
      </c>
      <c r="AK15" s="65">
        <f t="shared" si="9"/>
        <v>0.26811839273837995</v>
      </c>
      <c r="AL15" s="55">
        <v>2347.86</v>
      </c>
      <c r="AM15" s="65">
        <f t="shared" si="10"/>
        <v>0.21566194220760179</v>
      </c>
      <c r="AN15" s="55">
        <v>2416.3691199999998</v>
      </c>
      <c r="AO15" s="65">
        <f t="shared" si="11"/>
        <v>0.19439703035388045</v>
      </c>
      <c r="AP15" s="55">
        <v>2075</v>
      </c>
      <c r="AQ15" s="65">
        <f t="shared" si="12"/>
        <v>0.16551723968183485</v>
      </c>
      <c r="AR15" s="55">
        <v>1889</v>
      </c>
      <c r="AS15" s="65">
        <f t="shared" si="13"/>
        <v>0.14495446907084086</v>
      </c>
      <c r="AT15" s="55">
        <v>2265.9946500000001</v>
      </c>
      <c r="AU15" s="65">
        <f t="shared" si="14"/>
        <v>0.16791726710160695</v>
      </c>
      <c r="AV15" s="55">
        <v>2276.4510299999997</v>
      </c>
      <c r="AW15" s="65">
        <f t="shared" si="15"/>
        <v>0.19113809464895923</v>
      </c>
      <c r="AX15" s="55">
        <v>2161.2615199999996</v>
      </c>
      <c r="AY15" s="65">
        <f t="shared" si="16"/>
        <v>0.1941811548245867</v>
      </c>
      <c r="AZ15" s="55">
        <v>1740.06726</v>
      </c>
      <c r="BA15" s="65">
        <f t="shared" si="16"/>
        <v>0.17099596595309766</v>
      </c>
      <c r="BB15" s="55">
        <v>1824.664</v>
      </c>
      <c r="BC15" s="65">
        <f t="shared" si="17"/>
        <v>0.15283338092605131</v>
      </c>
      <c r="BD15" s="55">
        <v>1736.16</v>
      </c>
      <c r="BE15" s="65">
        <f t="shared" si="18"/>
        <v>0.15658839957549101</v>
      </c>
      <c r="BF15" s="55">
        <v>1358.35998</v>
      </c>
      <c r="BG15" s="65">
        <f t="shared" ref="BG15:BI20" si="25">BF15/BF$30*100</f>
        <v>0.13140604284243429</v>
      </c>
      <c r="BH15" s="55">
        <v>1071.96</v>
      </c>
      <c r="BI15" s="65">
        <f t="shared" si="25"/>
        <v>0.10001356080452446</v>
      </c>
    </row>
    <row r="16" spans="1:61" ht="18.75" customHeight="1">
      <c r="A16" s="288" t="s">
        <v>86</v>
      </c>
      <c r="B16" s="53">
        <v>19294</v>
      </c>
      <c r="C16" s="63">
        <f t="shared" si="0"/>
        <v>1.7056947253773145</v>
      </c>
      <c r="D16" s="53">
        <v>15327</v>
      </c>
      <c r="E16" s="63">
        <f t="shared" si="1"/>
        <v>1.4815867390881965</v>
      </c>
      <c r="F16" s="53">
        <v>10463</v>
      </c>
      <c r="G16" s="63">
        <f t="shared" si="2"/>
        <v>1.1167585291191879</v>
      </c>
      <c r="H16" s="53">
        <v>10759</v>
      </c>
      <c r="I16" s="63">
        <f t="shared" si="20"/>
        <v>1.0579123168761548</v>
      </c>
      <c r="J16" s="53">
        <v>13710</v>
      </c>
      <c r="K16" s="63">
        <f t="shared" si="21"/>
        <v>1.3529703175483507</v>
      </c>
      <c r="L16" s="53">
        <v>12417</v>
      </c>
      <c r="M16" s="63">
        <f t="shared" si="5"/>
        <v>1.2666608180811063</v>
      </c>
      <c r="N16" s="53">
        <v>10814</v>
      </c>
      <c r="O16" s="63">
        <f t="shared" si="22"/>
        <v>1.0620014809489857</v>
      </c>
      <c r="P16" s="53">
        <v>10648</v>
      </c>
      <c r="Q16" s="63">
        <f t="shared" si="23"/>
        <v>1.0767410583369568</v>
      </c>
      <c r="R16" s="53">
        <v>8202</v>
      </c>
      <c r="S16" s="63">
        <f t="shared" si="24"/>
        <v>0.8338035041705425</v>
      </c>
      <c r="T16" s="53">
        <v>11484</v>
      </c>
      <c r="U16" s="64">
        <f t="shared" si="9"/>
        <v>1.1742595436707166</v>
      </c>
      <c r="V16" s="55">
        <v>23493</v>
      </c>
      <c r="W16" s="64">
        <f t="shared" si="9"/>
        <v>2.8620193115949975</v>
      </c>
      <c r="X16" s="53">
        <v>28222</v>
      </c>
      <c r="Y16" s="64">
        <f t="shared" si="9"/>
        <v>3.1816680364231207</v>
      </c>
      <c r="Z16" s="53">
        <v>18721</v>
      </c>
      <c r="AA16" s="64">
        <f t="shared" si="9"/>
        <v>1.9779688021671971</v>
      </c>
      <c r="AB16" s="53">
        <v>32261</v>
      </c>
      <c r="AC16" s="65">
        <f t="shared" si="9"/>
        <v>2.9086761696104153</v>
      </c>
      <c r="AD16" s="53">
        <v>41428.69</v>
      </c>
      <c r="AE16" s="65">
        <f t="shared" si="9"/>
        <v>3.4328087166237871</v>
      </c>
      <c r="AF16" s="53">
        <v>50368.77</v>
      </c>
      <c r="AG16" s="65">
        <f t="shared" si="9"/>
        <v>3.9196006235027254</v>
      </c>
      <c r="AH16" s="53">
        <v>66083</v>
      </c>
      <c r="AI16" s="65">
        <f t="shared" si="9"/>
        <v>5.4625447451768023</v>
      </c>
      <c r="AJ16" s="53">
        <v>39888.659999999996</v>
      </c>
      <c r="AK16" s="65">
        <f t="shared" si="9"/>
        <v>3.4131226847279708</v>
      </c>
      <c r="AL16" s="55">
        <v>3170.7739999999994</v>
      </c>
      <c r="AM16" s="65">
        <f t="shared" si="10"/>
        <v>0.29125044897965219</v>
      </c>
      <c r="AN16" s="55">
        <v>3807.0560400000004</v>
      </c>
      <c r="AO16" s="65">
        <f t="shared" si="11"/>
        <v>0.30627787056259187</v>
      </c>
      <c r="AP16" s="55">
        <v>8655</v>
      </c>
      <c r="AQ16" s="65">
        <f t="shared" si="12"/>
        <v>0.69038636599820757</v>
      </c>
      <c r="AR16" s="55">
        <v>8434</v>
      </c>
      <c r="AS16" s="65">
        <f t="shared" si="13"/>
        <v>0.64719216100766108</v>
      </c>
      <c r="AT16" s="55">
        <v>7086.8540000000003</v>
      </c>
      <c r="AU16" s="65">
        <f t="shared" si="14"/>
        <v>0.52515797247274687</v>
      </c>
      <c r="AV16" s="55">
        <v>5105.5810999999994</v>
      </c>
      <c r="AW16" s="65">
        <f t="shared" si="15"/>
        <v>0.42868088558431999</v>
      </c>
      <c r="AX16" s="55">
        <v>3256.6949399999999</v>
      </c>
      <c r="AY16" s="65">
        <f t="shared" si="16"/>
        <v>0.29260169512507128</v>
      </c>
      <c r="AZ16" s="55">
        <v>3618.72</v>
      </c>
      <c r="BA16" s="65">
        <f t="shared" si="16"/>
        <v>0.35561069168889109</v>
      </c>
      <c r="BB16" s="55">
        <v>4760.28</v>
      </c>
      <c r="BC16" s="65">
        <f t="shared" si="17"/>
        <v>0.39871981173227705</v>
      </c>
      <c r="BD16" s="55">
        <v>3378.2</v>
      </c>
      <c r="BE16" s="65">
        <f t="shared" si="18"/>
        <v>0.30468789250179917</v>
      </c>
      <c r="BF16" s="55">
        <v>2661.06</v>
      </c>
      <c r="BG16" s="65">
        <f t="shared" si="25"/>
        <v>0.25742761087991434</v>
      </c>
      <c r="BH16" s="55">
        <v>3011.3330000000001</v>
      </c>
      <c r="BI16" s="65">
        <f t="shared" si="25"/>
        <v>0.28095650593135107</v>
      </c>
    </row>
    <row r="17" spans="1:62" ht="18.75" customHeight="1">
      <c r="A17" s="288" t="s">
        <v>87</v>
      </c>
      <c r="B17" s="53">
        <v>199907</v>
      </c>
      <c r="C17" s="63">
        <f t="shared" si="0"/>
        <v>17.672868014201452</v>
      </c>
      <c r="D17" s="53">
        <v>211815</v>
      </c>
      <c r="E17" s="63">
        <f t="shared" si="1"/>
        <v>20.475128540481915</v>
      </c>
      <c r="F17" s="53">
        <v>195237</v>
      </c>
      <c r="G17" s="63">
        <f t="shared" si="2"/>
        <v>20.838438779474615</v>
      </c>
      <c r="H17" s="53">
        <v>226727</v>
      </c>
      <c r="I17" s="63">
        <f t="shared" si="20"/>
        <v>22.293641218364154</v>
      </c>
      <c r="J17" s="53">
        <v>222147</v>
      </c>
      <c r="K17" s="63">
        <f t="shared" si="21"/>
        <v>21.922559965894489</v>
      </c>
      <c r="L17" s="53">
        <v>189162</v>
      </c>
      <c r="M17" s="63">
        <f t="shared" si="5"/>
        <v>19.296455961170832</v>
      </c>
      <c r="N17" s="53">
        <v>205588</v>
      </c>
      <c r="O17" s="63">
        <f t="shared" si="22"/>
        <v>20.190009290303319</v>
      </c>
      <c r="P17" s="53">
        <v>247700</v>
      </c>
      <c r="Q17" s="63">
        <f t="shared" si="23"/>
        <v>25.04777987885652</v>
      </c>
      <c r="R17" s="53">
        <v>212745</v>
      </c>
      <c r="S17" s="63">
        <f t="shared" si="24"/>
        <v>21.627350218820048</v>
      </c>
      <c r="T17" s="53">
        <v>194653</v>
      </c>
      <c r="U17" s="64">
        <f t="shared" si="9"/>
        <v>19.90361746378753</v>
      </c>
      <c r="V17" s="55">
        <v>181536</v>
      </c>
      <c r="W17" s="64">
        <f t="shared" si="9"/>
        <v>22.115504096952684</v>
      </c>
      <c r="X17" s="53">
        <v>189012</v>
      </c>
      <c r="Y17" s="64">
        <f t="shared" si="9"/>
        <v>21.308675462419632</v>
      </c>
      <c r="Z17" s="53">
        <v>229893</v>
      </c>
      <c r="AA17" s="64">
        <f t="shared" si="9"/>
        <v>24.289363914140456</v>
      </c>
      <c r="AB17" s="53">
        <v>292749</v>
      </c>
      <c r="AC17" s="65">
        <f t="shared" si="9"/>
        <v>26.394471342403502</v>
      </c>
      <c r="AD17" s="53">
        <v>337937.67999999993</v>
      </c>
      <c r="AE17" s="65">
        <f t="shared" si="9"/>
        <v>28.001740184872364</v>
      </c>
      <c r="AF17" s="53">
        <v>360774.97999999992</v>
      </c>
      <c r="AG17" s="65">
        <f t="shared" si="9"/>
        <v>28.074813749714021</v>
      </c>
      <c r="AH17" s="53">
        <v>311321</v>
      </c>
      <c r="AI17" s="65">
        <f t="shared" si="9"/>
        <v>25.734377867427131</v>
      </c>
      <c r="AJ17" s="53">
        <v>309723.18442000006</v>
      </c>
      <c r="AK17" s="65">
        <f t="shared" si="9"/>
        <v>26.501848563729315</v>
      </c>
      <c r="AL17" s="55">
        <v>207067.36126999999</v>
      </c>
      <c r="AM17" s="65">
        <f t="shared" si="10"/>
        <v>19.020107374073131</v>
      </c>
      <c r="AN17" s="55">
        <v>239680.44450000004</v>
      </c>
      <c r="AO17" s="65">
        <f t="shared" si="11"/>
        <v>19.282305115990749</v>
      </c>
      <c r="AP17" s="55">
        <v>272140</v>
      </c>
      <c r="AQ17" s="65">
        <f t="shared" si="12"/>
        <v>21.707885111814235</v>
      </c>
      <c r="AR17" s="55">
        <v>249724</v>
      </c>
      <c r="AS17" s="65">
        <f t="shared" si="13"/>
        <v>19.162842686207867</v>
      </c>
      <c r="AT17" s="55">
        <v>237108.82271000001</v>
      </c>
      <c r="AU17" s="65">
        <f t="shared" si="14"/>
        <v>17.570502876139905</v>
      </c>
      <c r="AV17" s="55">
        <v>211630.98838</v>
      </c>
      <c r="AW17" s="65">
        <f t="shared" si="15"/>
        <v>17.769213286186627</v>
      </c>
      <c r="AX17" s="55">
        <v>189158.386</v>
      </c>
      <c r="AY17" s="65">
        <f t="shared" si="16"/>
        <v>16.995163934735181</v>
      </c>
      <c r="AZ17" s="55">
        <v>188418.60232000001</v>
      </c>
      <c r="BA17" s="65">
        <f t="shared" si="16"/>
        <v>18.515848006496583</v>
      </c>
      <c r="BB17" s="55">
        <v>190112.86582000001</v>
      </c>
      <c r="BC17" s="65">
        <f t="shared" si="17"/>
        <v>15.923804076153935</v>
      </c>
      <c r="BD17" s="55">
        <v>196819.10253</v>
      </c>
      <c r="BE17" s="65">
        <f t="shared" si="18"/>
        <v>17.751582959552792</v>
      </c>
      <c r="BF17" s="55">
        <v>183979.71005000002</v>
      </c>
      <c r="BG17" s="65">
        <f t="shared" si="25"/>
        <v>17.797966678147382</v>
      </c>
      <c r="BH17" s="55">
        <v>143681.37419999999</v>
      </c>
      <c r="BI17" s="65">
        <f t="shared" si="25"/>
        <v>13.405431037566078</v>
      </c>
    </row>
    <row r="18" spans="1:62" ht="18.75" customHeight="1">
      <c r="A18" s="288" t="s">
        <v>88</v>
      </c>
      <c r="B18" s="53">
        <v>378250</v>
      </c>
      <c r="C18" s="63">
        <f t="shared" si="0"/>
        <v>33.439360934693127</v>
      </c>
      <c r="D18" s="53">
        <v>358426</v>
      </c>
      <c r="E18" s="63">
        <f t="shared" si="1"/>
        <v>34.647302704014216</v>
      </c>
      <c r="F18" s="53">
        <v>355225</v>
      </c>
      <c r="G18" s="63">
        <f t="shared" si="2"/>
        <v>37.914608478100305</v>
      </c>
      <c r="H18" s="53">
        <v>415681</v>
      </c>
      <c r="I18" s="63">
        <f t="shared" si="20"/>
        <v>40.873134100882694</v>
      </c>
      <c r="J18" s="53">
        <v>449903</v>
      </c>
      <c r="K18" s="63">
        <f t="shared" si="21"/>
        <v>44.398643674395011</v>
      </c>
      <c r="L18" s="53">
        <v>454928</v>
      </c>
      <c r="M18" s="63">
        <f t="shared" si="5"/>
        <v>46.407302299106185</v>
      </c>
      <c r="N18" s="53">
        <v>475600</v>
      </c>
      <c r="O18" s="63">
        <f t="shared" si="22"/>
        <v>46.706852629862922</v>
      </c>
      <c r="P18" s="53">
        <v>442874</v>
      </c>
      <c r="Q18" s="63">
        <f t="shared" si="23"/>
        <v>44.784055171855883</v>
      </c>
      <c r="R18" s="53">
        <v>441024</v>
      </c>
      <c r="S18" s="63">
        <f t="shared" si="24"/>
        <v>44.833864499306181</v>
      </c>
      <c r="T18" s="53">
        <v>480154</v>
      </c>
      <c r="U18" s="64">
        <f t="shared" si="9"/>
        <v>49.09660544511226</v>
      </c>
      <c r="V18" s="55">
        <v>368970</v>
      </c>
      <c r="W18" s="64">
        <f t="shared" si="9"/>
        <v>44.949528174316015</v>
      </c>
      <c r="X18" s="53">
        <v>434173</v>
      </c>
      <c r="Y18" s="64">
        <f t="shared" si="9"/>
        <v>48.947429536458628</v>
      </c>
      <c r="Z18" s="53">
        <v>441224</v>
      </c>
      <c r="AA18" s="64">
        <f t="shared" si="9"/>
        <v>46.617558184254008</v>
      </c>
      <c r="AB18" s="53">
        <v>488909</v>
      </c>
      <c r="AC18" s="65">
        <f t="shared" si="9"/>
        <v>44.080405362761802</v>
      </c>
      <c r="AD18" s="53">
        <v>557634.4600000002</v>
      </c>
      <c r="AE18" s="65">
        <f t="shared" si="9"/>
        <v>46.205961013437772</v>
      </c>
      <c r="AF18" s="53">
        <v>516762.60999999993</v>
      </c>
      <c r="AG18" s="65">
        <f t="shared" si="9"/>
        <v>40.213470536582399</v>
      </c>
      <c r="AH18" s="53">
        <v>417281</v>
      </c>
      <c r="AI18" s="65">
        <f t="shared" si="9"/>
        <v>34.493230237914766</v>
      </c>
      <c r="AJ18" s="53">
        <v>409899.56268999999</v>
      </c>
      <c r="AK18" s="65">
        <f t="shared" si="9"/>
        <v>35.073564664175585</v>
      </c>
      <c r="AL18" s="55">
        <v>367543.37245999998</v>
      </c>
      <c r="AM18" s="65">
        <f t="shared" si="10"/>
        <v>33.760580933384261</v>
      </c>
      <c r="AN18" s="55">
        <v>490520.07244999992</v>
      </c>
      <c r="AO18" s="65">
        <f t="shared" si="11"/>
        <v>39.462367162368913</v>
      </c>
      <c r="AP18" s="55">
        <v>530260</v>
      </c>
      <c r="AQ18" s="65">
        <f t="shared" si="12"/>
        <v>42.297432054790242</v>
      </c>
      <c r="AR18" s="55">
        <v>387635</v>
      </c>
      <c r="AS18" s="65">
        <f t="shared" si="13"/>
        <v>29.745593233602648</v>
      </c>
      <c r="AT18" s="55">
        <v>450996.20699999999</v>
      </c>
      <c r="AU18" s="65">
        <f t="shared" si="14"/>
        <v>33.420224779714559</v>
      </c>
      <c r="AV18" s="55">
        <v>381915.79589000001</v>
      </c>
      <c r="AW18" s="65">
        <f t="shared" si="15"/>
        <v>32.066869254268745</v>
      </c>
      <c r="AX18" s="55">
        <v>418269.60210000002</v>
      </c>
      <c r="AY18" s="65">
        <f t="shared" si="16"/>
        <v>37.579938203775725</v>
      </c>
      <c r="AZ18" s="55">
        <v>371183.21987000003</v>
      </c>
      <c r="BA18" s="65">
        <f t="shared" si="16"/>
        <v>36.476080371313742</v>
      </c>
      <c r="BB18" s="55">
        <v>337643.16894999996</v>
      </c>
      <c r="BC18" s="65">
        <f t="shared" si="17"/>
        <v>28.280903803228679</v>
      </c>
      <c r="BD18" s="55">
        <v>369172.22258000006</v>
      </c>
      <c r="BE18" s="65">
        <f t="shared" si="18"/>
        <v>33.296520770855885</v>
      </c>
      <c r="BF18" s="55">
        <v>382419.13515000005</v>
      </c>
      <c r="BG18" s="65">
        <f>BF18/BF$30*100</f>
        <v>36.994748076491163</v>
      </c>
      <c r="BH18" s="55">
        <v>366475.35859999998</v>
      </c>
      <c r="BI18" s="65">
        <f>BH18/BH$30*100</f>
        <v>34.192045935203744</v>
      </c>
    </row>
    <row r="19" spans="1:62" ht="18.75" customHeight="1">
      <c r="A19" s="288" t="s">
        <v>440</v>
      </c>
      <c r="B19" s="53">
        <v>550</v>
      </c>
      <c r="C19" s="63">
        <f t="shared" si="0"/>
        <v>4.8622996732534618E-2</v>
      </c>
      <c r="D19" s="53">
        <v>12405</v>
      </c>
      <c r="E19" s="63">
        <f t="shared" si="1"/>
        <v>1.1991311736405739</v>
      </c>
      <c r="F19" s="53">
        <v>0</v>
      </c>
      <c r="G19" s="63">
        <f t="shared" si="2"/>
        <v>0</v>
      </c>
      <c r="H19" s="53">
        <v>37</v>
      </c>
      <c r="I19" s="63">
        <f t="shared" si="20"/>
        <v>3.6381406937835976E-3</v>
      </c>
      <c r="J19" s="54">
        <v>0</v>
      </c>
      <c r="K19" s="63">
        <f t="shared" si="21"/>
        <v>0</v>
      </c>
      <c r="L19" s="53">
        <v>7</v>
      </c>
      <c r="M19" s="63">
        <f t="shared" si="5"/>
        <v>7.1407149283786301E-4</v>
      </c>
      <c r="N19" s="53">
        <v>84</v>
      </c>
      <c r="O19" s="63">
        <f t="shared" si="22"/>
        <v>8.2493179581759578E-3</v>
      </c>
      <c r="P19" s="53">
        <v>173</v>
      </c>
      <c r="Q19" s="63">
        <f t="shared" si="23"/>
        <v>1.7494008554873548E-2</v>
      </c>
      <c r="R19" s="53">
        <v>134</v>
      </c>
      <c r="S19" s="63">
        <f t="shared" si="24"/>
        <v>1.3622246959138341E-2</v>
      </c>
      <c r="T19" s="53">
        <v>71260</v>
      </c>
      <c r="U19" s="64">
        <f t="shared" si="9"/>
        <v>7.2864624766610291</v>
      </c>
      <c r="V19" s="55">
        <v>61973</v>
      </c>
      <c r="W19" s="64">
        <f t="shared" si="9"/>
        <v>7.5498200654440382</v>
      </c>
      <c r="X19" s="53">
        <v>69831</v>
      </c>
      <c r="Y19" s="64">
        <f t="shared" si="9"/>
        <v>7.8725483896060853</v>
      </c>
      <c r="Z19" s="53">
        <v>86233</v>
      </c>
      <c r="AA19" s="64">
        <f t="shared" si="9"/>
        <v>9.1109547415887988</v>
      </c>
      <c r="AB19" s="53">
        <v>95963</v>
      </c>
      <c r="AC19" s="65">
        <f t="shared" si="9"/>
        <v>8.6520966883954102</v>
      </c>
      <c r="AD19" s="53">
        <v>99487.26</v>
      </c>
      <c r="AE19" s="65">
        <f t="shared" si="9"/>
        <v>8.2435803140533039</v>
      </c>
      <c r="AF19" s="53">
        <v>89999.67</v>
      </c>
      <c r="AG19" s="65">
        <f t="shared" si="9"/>
        <v>7.0036008949005417</v>
      </c>
      <c r="AH19" s="53">
        <v>82567</v>
      </c>
      <c r="AI19" s="65">
        <f t="shared" si="9"/>
        <v>6.8251431075316349</v>
      </c>
      <c r="AJ19" s="53">
        <v>78253.232000000018</v>
      </c>
      <c r="AK19" s="65">
        <f t="shared" si="9"/>
        <v>6.6958348887247858</v>
      </c>
      <c r="AL19" s="55">
        <v>62710.360660000006</v>
      </c>
      <c r="AM19" s="65">
        <f t="shared" si="10"/>
        <v>5.7602404642844061</v>
      </c>
      <c r="AN19" s="55">
        <v>75089.512480000019</v>
      </c>
      <c r="AO19" s="65">
        <f t="shared" si="11"/>
        <v>6.0409554633079603</v>
      </c>
      <c r="AP19" s="55">
        <v>68406</v>
      </c>
      <c r="AQ19" s="65">
        <f t="shared" si="12"/>
        <v>5.4565649627352268</v>
      </c>
      <c r="AR19" s="55">
        <v>52845</v>
      </c>
      <c r="AS19" s="65">
        <f t="shared" si="13"/>
        <v>4.0551185378764343</v>
      </c>
      <c r="AT19" s="55">
        <v>35908.419000000002</v>
      </c>
      <c r="AU19" s="65">
        <f t="shared" si="14"/>
        <v>2.6609257812764109</v>
      </c>
      <c r="AV19" s="55">
        <v>31030.834000000003</v>
      </c>
      <c r="AW19" s="65">
        <f t="shared" si="15"/>
        <v>2.6054478694971723</v>
      </c>
      <c r="AX19" s="55">
        <v>30891.446629999999</v>
      </c>
      <c r="AY19" s="65">
        <f t="shared" si="16"/>
        <v>2.7754793787359375</v>
      </c>
      <c r="AZ19" s="55">
        <v>31472.94</v>
      </c>
      <c r="BA19" s="65">
        <f t="shared" si="16"/>
        <v>3.0928377887438012</v>
      </c>
      <c r="BB19" s="55">
        <v>30995.360000000001</v>
      </c>
      <c r="BC19" s="65">
        <f t="shared" si="17"/>
        <v>2.5961632727012174</v>
      </c>
      <c r="BD19" s="55">
        <v>27842.720000000001</v>
      </c>
      <c r="BE19" s="65">
        <f t="shared" si="18"/>
        <v>2.511201136202029</v>
      </c>
      <c r="BF19" s="55">
        <v>23033.07</v>
      </c>
      <c r="BG19" s="65">
        <f t="shared" si="25"/>
        <v>2.228190338184719</v>
      </c>
      <c r="BH19" s="55">
        <v>16845.990000000002</v>
      </c>
      <c r="BI19" s="65">
        <f t="shared" si="25"/>
        <v>1.571726039383383</v>
      </c>
    </row>
    <row r="20" spans="1:62" ht="18.75" customHeight="1">
      <c r="A20" s="288" t="s">
        <v>89</v>
      </c>
      <c r="B20" s="53">
        <v>61449</v>
      </c>
      <c r="C20" s="63">
        <f t="shared" si="0"/>
        <v>5.432426411304581</v>
      </c>
      <c r="D20" s="53">
        <v>63754</v>
      </c>
      <c r="E20" s="63">
        <f t="shared" si="1"/>
        <v>6.1627899108650661</v>
      </c>
      <c r="F20" s="53">
        <v>68430</v>
      </c>
      <c r="G20" s="63">
        <f t="shared" si="2"/>
        <v>7.3038121138895171</v>
      </c>
      <c r="H20" s="53">
        <v>69391</v>
      </c>
      <c r="I20" s="63">
        <f t="shared" si="20"/>
        <v>6.8230870508739896</v>
      </c>
      <c r="J20" s="53">
        <v>62140</v>
      </c>
      <c r="K20" s="63">
        <f t="shared" si="21"/>
        <v>6.1322812204562007</v>
      </c>
      <c r="L20" s="53">
        <v>77205</v>
      </c>
      <c r="M20" s="63">
        <f t="shared" si="5"/>
        <v>7.8756985149353156</v>
      </c>
      <c r="N20" s="53">
        <v>55265</v>
      </c>
      <c r="O20" s="63">
        <f t="shared" si="22"/>
        <v>5.4273637733165989</v>
      </c>
      <c r="P20" s="53">
        <v>70437</v>
      </c>
      <c r="Q20" s="63">
        <f t="shared" si="23"/>
        <v>7.122690639188602</v>
      </c>
      <c r="R20" s="53">
        <f>62773+37610</f>
        <v>100383</v>
      </c>
      <c r="S20" s="63">
        <f t="shared" si="24"/>
        <v>10.204791167904359</v>
      </c>
      <c r="T20" s="53">
        <v>52990</v>
      </c>
      <c r="U20" s="64">
        <f t="shared" si="9"/>
        <v>5.4183222935485258</v>
      </c>
      <c r="V20" s="55">
        <v>45054</v>
      </c>
      <c r="W20" s="64">
        <f t="shared" si="9"/>
        <v>5.4886739907462223</v>
      </c>
      <c r="X20" s="53">
        <v>34343</v>
      </c>
      <c r="Y20" s="64">
        <f t="shared" si="9"/>
        <v>3.8717321725915679</v>
      </c>
      <c r="Z20" s="53">
        <v>50680</v>
      </c>
      <c r="AA20" s="64">
        <f t="shared" si="9"/>
        <v>5.3545995883677975</v>
      </c>
      <c r="AB20" s="53">
        <v>79572</v>
      </c>
      <c r="AC20" s="65">
        <f t="shared" si="9"/>
        <v>7.1742717264883291</v>
      </c>
      <c r="AD20" s="53">
        <v>22740.339999999851</v>
      </c>
      <c r="AE20" s="65">
        <f t="shared" si="9"/>
        <v>1.8842796470510668</v>
      </c>
      <c r="AF20" s="53">
        <v>23690.720000000088</v>
      </c>
      <c r="AG20" s="65">
        <f t="shared" si="9"/>
        <v>1.8435661796630896</v>
      </c>
      <c r="AH20" s="53">
        <v>56120</v>
      </c>
      <c r="AI20" s="65">
        <f t="shared" si="9"/>
        <v>4.6389844755734782</v>
      </c>
      <c r="AJ20" s="53">
        <v>14671.637000000221</v>
      </c>
      <c r="AK20" s="65">
        <f t="shared" si="9"/>
        <v>1.2553968237287236</v>
      </c>
      <c r="AL20" s="55">
        <v>10178.934000000008</v>
      </c>
      <c r="AM20" s="65">
        <f t="shared" si="10"/>
        <v>0.93498278263737822</v>
      </c>
      <c r="AN20" s="55">
        <v>16895.684400000144</v>
      </c>
      <c r="AO20" s="65">
        <f t="shared" si="11"/>
        <v>1.3592587514760213</v>
      </c>
      <c r="AP20" s="55">
        <v>24504</v>
      </c>
      <c r="AQ20" s="65">
        <f t="shared" si="12"/>
        <v>1.9546190077897259</v>
      </c>
      <c r="AR20" s="55">
        <v>22812</v>
      </c>
      <c r="AS20" s="65">
        <f t="shared" si="13"/>
        <v>1.7505036254335742</v>
      </c>
      <c r="AT20" s="55">
        <v>49404.682000000001</v>
      </c>
      <c r="AU20" s="65">
        <f t="shared" si="14"/>
        <v>3.6610409399969028</v>
      </c>
      <c r="AV20" s="55">
        <v>31637.699250000001</v>
      </c>
      <c r="AW20" s="65">
        <f t="shared" si="15"/>
        <v>2.6564022129313312</v>
      </c>
      <c r="AX20" s="55">
        <v>12295.625820000001</v>
      </c>
      <c r="AY20" s="65">
        <f t="shared" si="16"/>
        <v>1.1047153705945805</v>
      </c>
      <c r="AZ20" s="55">
        <v>3300.7237599999999</v>
      </c>
      <c r="BA20" s="65">
        <f t="shared" si="16"/>
        <v>0.32436128226764088</v>
      </c>
      <c r="BB20" s="55">
        <v>4868.5</v>
      </c>
      <c r="BC20" s="65">
        <f t="shared" si="17"/>
        <v>0.40778429071789707</v>
      </c>
      <c r="BD20" s="55">
        <v>3063.8722000000002</v>
      </c>
      <c r="BE20" s="65">
        <f t="shared" si="18"/>
        <v>0.27633792064201385</v>
      </c>
      <c r="BF20" s="55">
        <v>2146.0260400000002</v>
      </c>
      <c r="BG20" s="65">
        <f t="shared" si="25"/>
        <v>0.20760387077453477</v>
      </c>
      <c r="BH20" s="55">
        <v>2383.8560000000002</v>
      </c>
      <c r="BI20" s="65">
        <f t="shared" si="25"/>
        <v>0.22241308164971688</v>
      </c>
    </row>
    <row r="21" spans="1:62" s="128" customFormat="1" ht="18.75" customHeight="1">
      <c r="A21" s="289" t="s">
        <v>19</v>
      </c>
      <c r="B21" s="56">
        <f>SUM(B14:B20)</f>
        <v>773337</v>
      </c>
      <c r="C21" s="66">
        <f t="shared" si="0"/>
        <v>68.367204407542047</v>
      </c>
      <c r="D21" s="56">
        <f>SUM(D14:D20)</f>
        <v>759759</v>
      </c>
      <c r="E21" s="66">
        <f t="shared" si="1"/>
        <v>73.442216957193779</v>
      </c>
      <c r="F21" s="56">
        <f>SUM(F14:F20)</f>
        <v>717370</v>
      </c>
      <c r="G21" s="66">
        <f t="shared" si="2"/>
        <v>76.567816690646254</v>
      </c>
      <c r="H21" s="56">
        <f>SUM(H14:H20)</f>
        <v>804006</v>
      </c>
      <c r="I21" s="66">
        <f t="shared" si="20"/>
        <v>79.056403963410133</v>
      </c>
      <c r="J21" s="56">
        <f>SUM(J14:J20)</f>
        <v>816760</v>
      </c>
      <c r="K21" s="66">
        <v>80.5</v>
      </c>
      <c r="L21" s="56">
        <f>SUM(L14:L20)</f>
        <v>770708</v>
      </c>
      <c r="M21" s="66">
        <v>78.7</v>
      </c>
      <c r="N21" s="56">
        <f>SUM(N14:N20)</f>
        <v>808664</v>
      </c>
      <c r="O21" s="66">
        <f t="shared" si="22"/>
        <v>79.415791158695271</v>
      </c>
      <c r="P21" s="56">
        <f>SUM(P14:P20)</f>
        <v>827137</v>
      </c>
      <c r="Q21" s="66">
        <f t="shared" si="23"/>
        <v>83.641281815332036</v>
      </c>
      <c r="R21" s="56">
        <f>SUM(R14:R20)</f>
        <v>815165</v>
      </c>
      <c r="S21" s="66">
        <f t="shared" si="24"/>
        <v>82.868499570492588</v>
      </c>
      <c r="T21" s="56">
        <f>SUM(T14:T20)</f>
        <v>854136</v>
      </c>
      <c r="U21" s="67">
        <f t="shared" si="9"/>
        <v>87.336933959659618</v>
      </c>
      <c r="V21" s="57">
        <f>SUM(V14:V20)</f>
        <v>716045</v>
      </c>
      <c r="W21" s="67">
        <f t="shared" si="9"/>
        <v>87.231712338613193</v>
      </c>
      <c r="X21" s="56">
        <f>SUM(X14:X20)</f>
        <v>783578</v>
      </c>
      <c r="Y21" s="67">
        <f t="shared" si="9"/>
        <v>88.338355773664375</v>
      </c>
      <c r="Z21" s="56">
        <f>SUM(Z14:Z20)</f>
        <v>849402</v>
      </c>
      <c r="AA21" s="67">
        <f t="shared" si="9"/>
        <v>89.743638507474046</v>
      </c>
      <c r="AB21" s="56">
        <f>SUM(AB14:AB20)</f>
        <v>1010698</v>
      </c>
      <c r="AC21" s="67">
        <f t="shared" si="9"/>
        <v>91.125296403487425</v>
      </c>
      <c r="AD21" s="56">
        <f>SUM(AD14:AD20)</f>
        <v>1079624.81</v>
      </c>
      <c r="AE21" s="68">
        <f t="shared" si="9"/>
        <v>89.458427443670075</v>
      </c>
      <c r="AF21" s="56">
        <f>SUM(AF14:AF20)</f>
        <v>1062147.1199999999</v>
      </c>
      <c r="AG21" s="68">
        <f t="shared" si="9"/>
        <v>82.654242178310568</v>
      </c>
      <c r="AH21" s="56">
        <f>SUM(AH14:AH20)</f>
        <v>951995</v>
      </c>
      <c r="AI21" s="68">
        <f t="shared" si="9"/>
        <v>78.693692548531232</v>
      </c>
      <c r="AJ21" s="56">
        <f>SUM(AJ14:AJ20)</f>
        <v>866189.64611000021</v>
      </c>
      <c r="AK21" s="68">
        <f t="shared" si="9"/>
        <v>74.116591793620913</v>
      </c>
      <c r="AL21" s="57">
        <f>SUM(AL14:AL20)</f>
        <v>660478.72438999999</v>
      </c>
      <c r="AM21" s="68">
        <f t="shared" si="10"/>
        <v>60.668065595370557</v>
      </c>
      <c r="AN21" s="57">
        <f>SUM(AN14:AN20)</f>
        <v>837431.55529000016</v>
      </c>
      <c r="AO21" s="68">
        <f t="shared" si="11"/>
        <v>67.371415288160733</v>
      </c>
      <c r="AP21" s="57">
        <f>SUM(AP14:AP20)</f>
        <v>912449</v>
      </c>
      <c r="AQ21" s="68">
        <f t="shared" si="12"/>
        <v>72.783633653229174</v>
      </c>
      <c r="AR21" s="57">
        <f>SUM(AR14:AR20)</f>
        <v>728473</v>
      </c>
      <c r="AS21" s="68">
        <f t="shared" si="13"/>
        <v>55.900167785835173</v>
      </c>
      <c r="AT21" s="57">
        <f>SUM(AT14:AT20)</f>
        <v>792764.93067000003</v>
      </c>
      <c r="AU21" s="68">
        <f t="shared" si="14"/>
        <v>58.746352561821489</v>
      </c>
      <c r="AV21" s="57">
        <f>SUM(AV14:AV20)</f>
        <v>675064.23168999993</v>
      </c>
      <c r="AW21" s="68">
        <f t="shared" si="15"/>
        <v>56.680547620165655</v>
      </c>
      <c r="AX21" s="57">
        <f>SUM(AX14:AX20)</f>
        <v>665861.58984000003</v>
      </c>
      <c r="AY21" s="68">
        <f t="shared" si="16"/>
        <v>59.825139749152854</v>
      </c>
      <c r="AZ21" s="57">
        <f>SUM(AZ14:AZ20)</f>
        <v>607753.56392999995</v>
      </c>
      <c r="BA21" s="68">
        <f t="shared" ref="BA21" si="26">AZ21/AZ$30*100</f>
        <v>59.723787760737501</v>
      </c>
      <c r="BB21" s="57">
        <f>SUM(BB14:BB20)</f>
        <v>580458.69877000002</v>
      </c>
      <c r="BC21" s="68">
        <f t="shared" si="17"/>
        <v>48.619069275743641</v>
      </c>
      <c r="BD21" s="57">
        <f>SUM(BD14:BD20)</f>
        <v>609434.50331000006</v>
      </c>
      <c r="BE21" s="68">
        <f t="shared" si="18"/>
        <v>54.96634729483295</v>
      </c>
      <c r="BF21" s="57">
        <f>SUM(BF14:BF20)</f>
        <v>605056.42722000007</v>
      </c>
      <c r="BG21" s="68">
        <f>BF21/BF$30*100</f>
        <v>58.532400812751831</v>
      </c>
      <c r="BH21" s="57">
        <f>SUM(BH14:BH20)</f>
        <v>544465.32680000004</v>
      </c>
      <c r="BI21" s="68">
        <f>BH21/BH$30*100</f>
        <v>50.79845896103128</v>
      </c>
    </row>
    <row r="22" spans="1:62" ht="18.75" customHeight="1">
      <c r="A22" s="288" t="s">
        <v>90</v>
      </c>
      <c r="B22" s="53">
        <v>7756</v>
      </c>
      <c r="C22" s="63">
        <f t="shared" si="0"/>
        <v>0.68567265937734279</v>
      </c>
      <c r="D22" s="53">
        <v>5613</v>
      </c>
      <c r="E22" s="63">
        <f t="shared" si="1"/>
        <v>0.54258148147074092</v>
      </c>
      <c r="F22" s="53">
        <v>4291</v>
      </c>
      <c r="G22" s="63">
        <f t="shared" si="2"/>
        <v>0.45799587579570245</v>
      </c>
      <c r="H22" s="53">
        <v>3007</v>
      </c>
      <c r="I22" s="63">
        <f t="shared" si="20"/>
        <v>0.29567267746506154</v>
      </c>
      <c r="J22" s="53">
        <v>1869</v>
      </c>
      <c r="K22" s="63">
        <f>J22/J$30*100</f>
        <v>0.18444212425221498</v>
      </c>
      <c r="L22" s="53">
        <v>1584</v>
      </c>
      <c r="M22" s="63">
        <f>L22/L$30*100</f>
        <v>0.16158417780788212</v>
      </c>
      <c r="N22" s="53">
        <v>1087</v>
      </c>
      <c r="O22" s="63">
        <f t="shared" si="22"/>
        <v>0.10675010262544365</v>
      </c>
      <c r="P22" s="53">
        <v>434</v>
      </c>
      <c r="Q22" s="64">
        <f>P22/P$30*100</f>
        <v>4.3886703542283925E-2</v>
      </c>
      <c r="R22" s="53">
        <v>230</v>
      </c>
      <c r="S22" s="64">
        <f>R22/R$30*100</f>
        <v>2.3381468661207602E-2</v>
      </c>
      <c r="T22" s="53">
        <v>173</v>
      </c>
      <c r="U22" s="64">
        <f>T22/T$30*100</f>
        <v>1.7689559478843084E-2</v>
      </c>
      <c r="V22" s="55">
        <v>193</v>
      </c>
      <c r="W22" s="64">
        <f>V22/V$30*100</f>
        <v>2.3512098375594197E-2</v>
      </c>
      <c r="X22" s="53">
        <v>173</v>
      </c>
      <c r="Y22" s="64">
        <f>X22/X$30*100</f>
        <v>1.9503528109318966E-2</v>
      </c>
      <c r="Z22" s="53">
        <v>96</v>
      </c>
      <c r="AA22" s="64">
        <f>Z22/Z$30*100</f>
        <v>1.0142887933766942E-2</v>
      </c>
      <c r="AB22" s="53">
        <v>154</v>
      </c>
      <c r="AC22" s="65">
        <f>AB22/AB$30*100</f>
        <v>1.3884756520876724E-2</v>
      </c>
      <c r="AD22" s="53">
        <v>9.34</v>
      </c>
      <c r="AE22" s="65">
        <f>AD22/AD$30*100</f>
        <v>7.7391859151873185E-4</v>
      </c>
      <c r="AF22" s="53">
        <v>0</v>
      </c>
      <c r="AG22" s="65">
        <f>AF22/AF$30*100</f>
        <v>0</v>
      </c>
      <c r="AH22" s="53">
        <v>0</v>
      </c>
      <c r="AI22" s="65">
        <f>AH22/AH$30*100</f>
        <v>0</v>
      </c>
      <c r="AJ22" s="53">
        <v>0.10199999999999999</v>
      </c>
      <c r="AK22" s="65">
        <f>AJ22/AJ$30*100</f>
        <v>8.7277565564311517E-6</v>
      </c>
      <c r="AL22" s="55">
        <v>0</v>
      </c>
      <c r="AM22" s="65">
        <f>AL22/AL$30*100</f>
        <v>0</v>
      </c>
      <c r="AN22" s="55">
        <v>79.2</v>
      </c>
      <c r="AO22" s="65">
        <f>AN22/AN$30*100</f>
        <v>6.3716444133449825E-3</v>
      </c>
      <c r="AP22" s="55">
        <v>0</v>
      </c>
      <c r="AQ22" s="65">
        <f>AP22/AP$30*100</f>
        <v>0</v>
      </c>
      <c r="AR22" s="55">
        <v>152</v>
      </c>
      <c r="AS22" s="65">
        <f>AR22/AR$30*100</f>
        <v>1.1663885282566337E-2</v>
      </c>
      <c r="AT22" s="55">
        <v>1008</v>
      </c>
      <c r="AU22" s="65">
        <f>AT22/AT$30*100</f>
        <v>7.4695942127850926E-2</v>
      </c>
      <c r="AV22" s="55">
        <v>0</v>
      </c>
      <c r="AW22" s="65">
        <f>AV22/AV$30*100</f>
        <v>0</v>
      </c>
      <c r="AX22" s="55">
        <v>877.322</v>
      </c>
      <c r="AY22" s="65">
        <f>AX22/AX$30*100</f>
        <v>7.8824056013830329E-2</v>
      </c>
      <c r="AZ22" s="55">
        <v>0</v>
      </c>
      <c r="BA22" s="65">
        <f>AZ22/AZ$30*100</f>
        <v>0</v>
      </c>
      <c r="BB22" s="55">
        <v>0</v>
      </c>
      <c r="BC22" s="65">
        <f t="shared" si="17"/>
        <v>0</v>
      </c>
      <c r="BD22" s="55">
        <v>0</v>
      </c>
      <c r="BE22" s="65">
        <f t="shared" si="18"/>
        <v>0</v>
      </c>
      <c r="BF22" s="55">
        <v>0</v>
      </c>
      <c r="BG22" s="65">
        <f>BF22/BF$30*100</f>
        <v>0</v>
      </c>
      <c r="BH22" s="55">
        <v>19.2012</v>
      </c>
      <c r="BI22" s="65">
        <f>BH22/BH$30*100</f>
        <v>1.7914664574422883E-3</v>
      </c>
      <c r="BJ22" s="367"/>
    </row>
    <row r="23" spans="1:62" ht="18.75" customHeight="1">
      <c r="A23" s="288" t="s">
        <v>91</v>
      </c>
      <c r="B23" s="53">
        <v>8110</v>
      </c>
      <c r="C23" s="63">
        <f t="shared" si="0"/>
        <v>0.71696818818337416</v>
      </c>
      <c r="D23" s="53">
        <v>7784</v>
      </c>
      <c r="E23" s="63">
        <f t="shared" si="1"/>
        <v>0.75244152000146924</v>
      </c>
      <c r="F23" s="53">
        <v>6732</v>
      </c>
      <c r="G23" s="63">
        <f t="shared" si="2"/>
        <v>0.71853373009943344</v>
      </c>
      <c r="H23" s="53">
        <v>7218</v>
      </c>
      <c r="I23" s="63">
        <f t="shared" si="20"/>
        <v>0.70973241966837863</v>
      </c>
      <c r="J23" s="53">
        <v>7773</v>
      </c>
      <c r="K23" s="63">
        <f>J23/J$30*100</f>
        <v>0.76707791964283956</v>
      </c>
      <c r="L23" s="53">
        <v>8180</v>
      </c>
      <c r="M23" s="63">
        <f>L23/L$30*100</f>
        <v>0.83444354448767399</v>
      </c>
      <c r="N23" s="53">
        <v>8496</v>
      </c>
      <c r="O23" s="63">
        <f t="shared" si="22"/>
        <v>0.83435958776979691</v>
      </c>
      <c r="P23" s="53">
        <v>7272</v>
      </c>
      <c r="Q23" s="63">
        <f>P23/P$30*100</f>
        <v>0.73535508792508919</v>
      </c>
      <c r="R23" s="53">
        <v>6732</v>
      </c>
      <c r="S23" s="63">
        <f>R23/R$30*100</f>
        <v>0.68436542185760685</v>
      </c>
      <c r="T23" s="53">
        <v>5331</v>
      </c>
      <c r="U23" s="64">
        <f t="shared" ref="U23:AK28" si="27">T23/T$30*100</f>
        <v>0.54510428659949406</v>
      </c>
      <c r="V23" s="53">
        <v>912</v>
      </c>
      <c r="W23" s="64">
        <f t="shared" si="27"/>
        <v>0.11110380165047622</v>
      </c>
      <c r="X23" s="53">
        <v>613</v>
      </c>
      <c r="Y23" s="64">
        <f t="shared" si="27"/>
        <v>6.9107877057875869E-2</v>
      </c>
      <c r="Z23" s="53">
        <v>279</v>
      </c>
      <c r="AA23" s="64">
        <f t="shared" si="27"/>
        <v>2.9477768057510172E-2</v>
      </c>
      <c r="AB23" s="53">
        <v>279</v>
      </c>
      <c r="AC23" s="65">
        <f t="shared" si="27"/>
        <v>2.515485109951043E-2</v>
      </c>
      <c r="AD23" s="53">
        <v>519.08000000000004</v>
      </c>
      <c r="AE23" s="65">
        <f t="shared" si="27"/>
        <v>4.301131289995111E-2</v>
      </c>
      <c r="AF23" s="53">
        <v>601.37</v>
      </c>
      <c r="AG23" s="65">
        <f t="shared" si="27"/>
        <v>4.6797454592515046E-2</v>
      </c>
      <c r="AH23" s="53">
        <v>538</v>
      </c>
      <c r="AI23" s="65">
        <f t="shared" si="27"/>
        <v>4.4472089234827712E-2</v>
      </c>
      <c r="AJ23" s="53">
        <v>956.27999999999986</v>
      </c>
      <c r="AK23" s="65">
        <f t="shared" si="27"/>
        <v>8.1825284703764517E-2</v>
      </c>
      <c r="AL23" s="55">
        <v>52</v>
      </c>
      <c r="AM23" s="65">
        <f t="shared" ref="AM23:AM28" si="28">AL23/AL$30*100</f>
        <v>4.7764436528563428E-3</v>
      </c>
      <c r="AN23" s="55">
        <v>141.12</v>
      </c>
      <c r="AO23" s="65">
        <f t="shared" ref="AO23:AO28" si="29">AN23/AN$30*100</f>
        <v>1.1353111863778333E-2</v>
      </c>
      <c r="AP23" s="55">
        <v>20.16</v>
      </c>
      <c r="AQ23" s="65">
        <f t="shared" ref="AQ23:AQ28" si="30">AP23/AP$30*100</f>
        <v>1.6081096636076098E-3</v>
      </c>
      <c r="AR23" s="55">
        <v>0</v>
      </c>
      <c r="AS23" s="65">
        <f t="shared" ref="AS23:AS28" si="31">AR23/AR$30*100</f>
        <v>0</v>
      </c>
      <c r="AT23" s="55">
        <v>111.88369999999999</v>
      </c>
      <c r="AU23" s="65">
        <f t="shared" ref="AU23:AU28" si="32">AT23/AT$30*100</f>
        <v>8.2909309327875332E-3</v>
      </c>
      <c r="AV23" s="55">
        <v>104.98</v>
      </c>
      <c r="AW23" s="65">
        <f t="shared" ref="AW23:AW28" si="33">AV23/AV$30*100</f>
        <v>8.8144558840994452E-3</v>
      </c>
      <c r="AX23" s="55">
        <v>0</v>
      </c>
      <c r="AY23" s="65">
        <f t="shared" ref="AY23:BA28" si="34">AX23/AX$30*100</f>
        <v>0</v>
      </c>
      <c r="AZ23" s="55">
        <v>0</v>
      </c>
      <c r="BA23" s="65">
        <f t="shared" si="34"/>
        <v>0</v>
      </c>
      <c r="BB23" s="55">
        <v>40.024999999999999</v>
      </c>
      <c r="BC23" s="65">
        <f t="shared" si="17"/>
        <v>3.3524835649550843E-3</v>
      </c>
      <c r="BD23" s="55">
        <v>0</v>
      </c>
      <c r="BE23" s="65">
        <f t="shared" si="18"/>
        <v>0</v>
      </c>
      <c r="BF23" s="55">
        <v>80.64</v>
      </c>
      <c r="BG23" s="65">
        <f t="shared" ref="BG23:BI28" si="35">BF23/BF$30*100</f>
        <v>7.8010125819621846E-3</v>
      </c>
      <c r="BH23" s="55">
        <v>0</v>
      </c>
      <c r="BI23" s="65">
        <f t="shared" si="35"/>
        <v>0</v>
      </c>
      <c r="BJ23" s="367"/>
    </row>
    <row r="24" spans="1:62" ht="18.75" customHeight="1">
      <c r="A24" s="288" t="s">
        <v>92</v>
      </c>
      <c r="B24" s="53">
        <v>190111</v>
      </c>
      <c r="C24" s="63">
        <f t="shared" si="0"/>
        <v>16.806848239670707</v>
      </c>
      <c r="D24" s="53">
        <v>151765</v>
      </c>
      <c r="E24" s="63">
        <f t="shared" si="1"/>
        <v>14.670386341601105</v>
      </c>
      <c r="F24" s="53">
        <v>120543</v>
      </c>
      <c r="G24" s="63">
        <f t="shared" si="2"/>
        <v>12.866044478219846</v>
      </c>
      <c r="H24" s="53">
        <v>119529</v>
      </c>
      <c r="I24" s="63">
        <f t="shared" si="20"/>
        <v>11.753062675331341</v>
      </c>
      <c r="J24" s="53">
        <v>108735</v>
      </c>
      <c r="K24" s="63">
        <f>J24/J$30*100</f>
        <v>10.730505286551416</v>
      </c>
      <c r="L24" s="53">
        <v>114490</v>
      </c>
      <c r="M24" s="63">
        <f>L24/L$30*100</f>
        <v>11.679149316429562</v>
      </c>
      <c r="N24" s="53">
        <v>119634</v>
      </c>
      <c r="O24" s="63">
        <f t="shared" si="22"/>
        <v>11.748796483433601</v>
      </c>
      <c r="P24" s="53">
        <v>88027</v>
      </c>
      <c r="Q24" s="63">
        <f>P24/P$30*100</f>
        <v>8.9014167113286344</v>
      </c>
      <c r="R24" s="53">
        <v>111502</v>
      </c>
      <c r="S24" s="63">
        <f>R24/R$30*100</f>
        <v>11.335132689834653</v>
      </c>
      <c r="T24" s="53">
        <v>91793</v>
      </c>
      <c r="U24" s="64">
        <f t="shared" si="27"/>
        <v>9.3859984580430247</v>
      </c>
      <c r="V24" s="53">
        <v>80301</v>
      </c>
      <c r="W24" s="64">
        <f t="shared" si="27"/>
        <v>9.7826166407180803</v>
      </c>
      <c r="X24" s="53">
        <v>77706</v>
      </c>
      <c r="Y24" s="64">
        <f t="shared" si="27"/>
        <v>8.7603534986285521</v>
      </c>
      <c r="Z24" s="53">
        <v>77173</v>
      </c>
      <c r="AA24" s="64">
        <f t="shared" si="27"/>
        <v>8.1537196928395428</v>
      </c>
      <c r="AB24" s="53">
        <v>73238</v>
      </c>
      <c r="AC24" s="65">
        <f t="shared" si="27"/>
        <v>6.6031934939998012</v>
      </c>
      <c r="AD24" s="58">
        <v>78888.609999999942</v>
      </c>
      <c r="AE24" s="65">
        <f t="shared" si="27"/>
        <v>6.5367625201360271</v>
      </c>
      <c r="AF24" s="58">
        <v>58553.97999999993</v>
      </c>
      <c r="AG24" s="65">
        <f t="shared" si="27"/>
        <v>4.5565578932454738</v>
      </c>
      <c r="AH24" s="58">
        <v>55595</v>
      </c>
      <c r="AI24" s="65">
        <f t="shared" si="27"/>
        <v>4.5955869907253657</v>
      </c>
      <c r="AJ24" s="58">
        <v>45289.770860000004</v>
      </c>
      <c r="AK24" s="65">
        <f t="shared" si="27"/>
        <v>3.8752754368885247</v>
      </c>
      <c r="AL24" s="59">
        <v>38829.01516000001</v>
      </c>
      <c r="AM24" s="65">
        <f t="shared" si="28"/>
        <v>3.5666269809162454</v>
      </c>
      <c r="AN24" s="59">
        <v>47422.013179999994</v>
      </c>
      <c r="AO24" s="65">
        <f t="shared" si="29"/>
        <v>3.8151036028777665</v>
      </c>
      <c r="AP24" s="59">
        <v>41587.625899999992</v>
      </c>
      <c r="AQ24" s="65">
        <f t="shared" si="30"/>
        <v>3.3173344789825454</v>
      </c>
      <c r="AR24" s="59">
        <v>31777.650639999996</v>
      </c>
      <c r="AS24" s="65">
        <f t="shared" si="31"/>
        <v>2.4384925764107281</v>
      </c>
      <c r="AT24" s="59">
        <v>34277.868139999991</v>
      </c>
      <c r="AU24" s="65">
        <f t="shared" si="32"/>
        <v>2.5400968798130399</v>
      </c>
      <c r="AV24" s="59">
        <v>32369.626960000009</v>
      </c>
      <c r="AW24" s="65">
        <f t="shared" si="33"/>
        <v>2.7178571996920948</v>
      </c>
      <c r="AX24" s="59">
        <v>31916.313429999995</v>
      </c>
      <c r="AY24" s="65">
        <f t="shared" si="34"/>
        <v>2.8675597757280507</v>
      </c>
      <c r="AZ24" s="59">
        <v>30374.801059999987</v>
      </c>
      <c r="BA24" s="65">
        <f t="shared" si="34"/>
        <v>2.9849239551164661</v>
      </c>
      <c r="BB24" s="59">
        <v>32718.590210000002</v>
      </c>
      <c r="BC24" s="65">
        <f t="shared" si="17"/>
        <v>2.7405005858219944</v>
      </c>
      <c r="BD24" s="59">
        <v>27018.522779999996</v>
      </c>
      <c r="BE24" s="65">
        <f t="shared" si="18"/>
        <v>2.4368648287105712</v>
      </c>
      <c r="BF24" s="59">
        <v>23187.751330000003</v>
      </c>
      <c r="BG24" s="65">
        <f t="shared" si="35"/>
        <v>2.2431540162790231</v>
      </c>
      <c r="BH24" s="59">
        <v>19673.650400000002</v>
      </c>
      <c r="BI24" s="65">
        <f t="shared" si="35"/>
        <v>1.8355459443704591</v>
      </c>
      <c r="BJ24" s="367"/>
    </row>
    <row r="25" spans="1:62" ht="18.75" customHeight="1">
      <c r="A25" s="288" t="s">
        <v>93</v>
      </c>
      <c r="B25" s="53">
        <v>15938</v>
      </c>
      <c r="C25" s="63">
        <f t="shared" si="0"/>
        <v>1.4090060398602486</v>
      </c>
      <c r="D25" s="53">
        <v>15359</v>
      </c>
      <c r="E25" s="63">
        <f t="shared" si="1"/>
        <v>1.4846800238569589</v>
      </c>
      <c r="F25" s="53">
        <v>15244</v>
      </c>
      <c r="G25" s="63">
        <f t="shared" si="2"/>
        <v>1.6270540970938447</v>
      </c>
      <c r="H25" s="53">
        <v>18000</v>
      </c>
      <c r="I25" s="63">
        <f t="shared" si="20"/>
        <v>1.7699062834622907</v>
      </c>
      <c r="J25" s="53">
        <v>15556</v>
      </c>
      <c r="K25" s="63">
        <f>J25/J$30*100</f>
        <v>1.5351426885326143</v>
      </c>
      <c r="L25" s="53">
        <v>17749</v>
      </c>
      <c r="M25" s="63">
        <f>L25/L$30*100</f>
        <v>1.8105792751970329</v>
      </c>
      <c r="N25" s="53">
        <v>15628</v>
      </c>
      <c r="O25" s="63">
        <f t="shared" si="22"/>
        <v>1.5347659648854033</v>
      </c>
      <c r="P25" s="53">
        <v>12445</v>
      </c>
      <c r="Q25" s="63">
        <f>P25/P$30*100</f>
        <v>1.2584562801468282</v>
      </c>
      <c r="R25" s="53">
        <v>15381</v>
      </c>
      <c r="S25" s="63">
        <f>R25/R$30*100</f>
        <v>1.5636103020784091</v>
      </c>
      <c r="T25" s="53">
        <v>9715</v>
      </c>
      <c r="U25" s="64">
        <f t="shared" si="27"/>
        <v>0.99337612911537898</v>
      </c>
      <c r="V25" s="53">
        <v>7013</v>
      </c>
      <c r="W25" s="64">
        <f t="shared" si="27"/>
        <v>0.85435412387586585</v>
      </c>
      <c r="X25" s="53">
        <v>8618</v>
      </c>
      <c r="Y25" s="64">
        <f t="shared" si="27"/>
        <v>0.97156881645150783</v>
      </c>
      <c r="Z25" s="53">
        <v>6471</v>
      </c>
      <c r="AA25" s="64">
        <f t="shared" si="27"/>
        <v>0.68369403978547794</v>
      </c>
      <c r="AB25" s="53">
        <v>6804</v>
      </c>
      <c r="AC25" s="65">
        <f t="shared" si="27"/>
        <v>0.61345378810418982</v>
      </c>
      <c r="AD25" s="53">
        <v>3870.0600000000009</v>
      </c>
      <c r="AE25" s="65">
        <f t="shared" si="27"/>
        <v>0.32067573707633662</v>
      </c>
      <c r="AF25" s="53">
        <v>2866.17</v>
      </c>
      <c r="AG25" s="65">
        <f t="shared" si="27"/>
        <v>0.22303982644533127</v>
      </c>
      <c r="AH25" s="53">
        <v>1103</v>
      </c>
      <c r="AI25" s="65">
        <f t="shared" si="27"/>
        <v>9.1176049118986927E-2</v>
      </c>
      <c r="AJ25" s="53">
        <v>1063.28</v>
      </c>
      <c r="AK25" s="65">
        <f t="shared" si="27"/>
        <v>9.0980872463942306E-2</v>
      </c>
      <c r="AL25" s="55">
        <v>801.20000000000016</v>
      </c>
      <c r="AM25" s="65">
        <f t="shared" si="28"/>
        <v>7.3593974128240425E-2</v>
      </c>
      <c r="AN25" s="55">
        <v>916.51899999999989</v>
      </c>
      <c r="AO25" s="65">
        <f t="shared" si="29"/>
        <v>7.3734004622153154E-2</v>
      </c>
      <c r="AP25" s="55">
        <v>171.96</v>
      </c>
      <c r="AQ25" s="65">
        <f t="shared" si="30"/>
        <v>1.3716792547319674E-2</v>
      </c>
      <c r="AR25" s="55">
        <v>266.72000000000003</v>
      </c>
      <c r="AS25" s="65">
        <f t="shared" si="31"/>
        <v>2.046704922740851E-2</v>
      </c>
      <c r="AT25" s="55">
        <v>2657.569</v>
      </c>
      <c r="AU25" s="65">
        <f t="shared" si="32"/>
        <v>0.19693414704838358</v>
      </c>
      <c r="AV25" s="55">
        <v>0</v>
      </c>
      <c r="AW25" s="65">
        <f t="shared" si="33"/>
        <v>0</v>
      </c>
      <c r="AX25" s="55">
        <v>60.48</v>
      </c>
      <c r="AY25" s="65">
        <f t="shared" si="34"/>
        <v>5.4338987369705292E-3</v>
      </c>
      <c r="AZ25" s="55">
        <v>36.288029999999999</v>
      </c>
      <c r="BA25" s="65">
        <f t="shared" si="34"/>
        <v>3.5660154552790021E-3</v>
      </c>
      <c r="BB25" s="55">
        <v>0</v>
      </c>
      <c r="BC25" s="65">
        <f t="shared" si="17"/>
        <v>0</v>
      </c>
      <c r="BD25" s="55">
        <v>205.8</v>
      </c>
      <c r="BE25" s="65">
        <f t="shared" si="18"/>
        <v>1.8561591461982795E-2</v>
      </c>
      <c r="BF25" s="55">
        <v>20</v>
      </c>
      <c r="BG25" s="65">
        <f t="shared" si="35"/>
        <v>1.9347749459231605E-3</v>
      </c>
      <c r="BH25" s="55">
        <v>63</v>
      </c>
      <c r="BI25" s="65">
        <f t="shared" si="35"/>
        <v>5.8778819458608919E-3</v>
      </c>
      <c r="BJ25" s="367"/>
    </row>
    <row r="26" spans="1:62" ht="18.75" customHeight="1">
      <c r="A26" s="288" t="s">
        <v>121</v>
      </c>
      <c r="B26" s="53">
        <v>7331</v>
      </c>
      <c r="C26" s="63">
        <f t="shared" si="0"/>
        <v>0.64810034372038416</v>
      </c>
      <c r="D26" s="53">
        <v>6001</v>
      </c>
      <c r="E26" s="63">
        <f t="shared" si="1"/>
        <v>0.58008755929198574</v>
      </c>
      <c r="F26" s="53">
        <v>4606</v>
      </c>
      <c r="G26" s="63">
        <f t="shared" si="2"/>
        <v>0.49161710648217327</v>
      </c>
      <c r="H26" s="53">
        <v>2907</v>
      </c>
      <c r="I26" s="63">
        <f t="shared" si="20"/>
        <v>0.2858398647791599</v>
      </c>
      <c r="J26" s="53">
        <v>1681</v>
      </c>
      <c r="K26" s="63">
        <f>J26/J$30*100</f>
        <v>0.1658893584098306</v>
      </c>
      <c r="L26" s="53">
        <v>3290</v>
      </c>
      <c r="M26" s="63">
        <f>L26/L$30*100</f>
        <v>0.33561360163379556</v>
      </c>
      <c r="N26" s="53">
        <v>3937</v>
      </c>
      <c r="O26" s="63">
        <f t="shared" si="22"/>
        <v>0.38663767620641365</v>
      </c>
      <c r="P26" s="53">
        <v>8107</v>
      </c>
      <c r="Q26" s="63">
        <f>P26/P$30*100</f>
        <v>0.81979148759745568</v>
      </c>
      <c r="R26" s="53">
        <v>7874</v>
      </c>
      <c r="S26" s="63">
        <f>R26/R$30*100</f>
        <v>0.80045949668847238</v>
      </c>
      <c r="T26" s="53">
        <v>3577</v>
      </c>
      <c r="U26" s="64">
        <f t="shared" si="27"/>
        <v>0.36575464887758213</v>
      </c>
      <c r="V26" s="53">
        <v>2872</v>
      </c>
      <c r="W26" s="64">
        <f t="shared" si="27"/>
        <v>0.34987951572386805</v>
      </c>
      <c r="X26" s="53">
        <v>2324</v>
      </c>
      <c r="Y26" s="64">
        <f t="shared" si="27"/>
        <v>0.26200115217374148</v>
      </c>
      <c r="Z26" s="53">
        <v>3340</v>
      </c>
      <c r="AA26" s="64">
        <f t="shared" si="27"/>
        <v>0.35288797602897487</v>
      </c>
      <c r="AB26" s="53">
        <v>2254</v>
      </c>
      <c r="AC26" s="65">
        <f t="shared" si="27"/>
        <v>0.20322234544192294</v>
      </c>
      <c r="AD26" s="53">
        <v>729.94</v>
      </c>
      <c r="AE26" s="65">
        <f t="shared" si="27"/>
        <v>6.0483312279784061E-2</v>
      </c>
      <c r="AF26" s="53">
        <v>441.75</v>
      </c>
      <c r="AG26" s="65">
        <f t="shared" si="27"/>
        <v>3.4376133771627321E-2</v>
      </c>
      <c r="AH26" s="53">
        <v>1869</v>
      </c>
      <c r="AI26" s="65">
        <f t="shared" si="27"/>
        <v>0.15449504605928066</v>
      </c>
      <c r="AJ26" s="53">
        <v>483.5</v>
      </c>
      <c r="AK26" s="65">
        <f t="shared" si="27"/>
        <v>4.1371277402298644E-2</v>
      </c>
      <c r="AL26" s="55">
        <v>354.63</v>
      </c>
      <c r="AM26" s="65">
        <f t="shared" si="28"/>
        <v>3.2574427165623934E-2</v>
      </c>
      <c r="AN26" s="55">
        <v>345.77675000000005</v>
      </c>
      <c r="AO26" s="65">
        <f t="shared" si="29"/>
        <v>2.7817758805581884E-2</v>
      </c>
      <c r="AP26" s="55">
        <v>118</v>
      </c>
      <c r="AQ26" s="65">
        <f t="shared" si="30"/>
        <v>9.4125466421477177E-3</v>
      </c>
      <c r="AR26" s="55">
        <v>289.2</v>
      </c>
      <c r="AS26" s="65">
        <f t="shared" si="31"/>
        <v>2.219207647183016E-2</v>
      </c>
      <c r="AT26" s="55">
        <v>764.29</v>
      </c>
      <c r="AU26" s="65">
        <f t="shared" si="32"/>
        <v>5.663627143739601E-2</v>
      </c>
      <c r="AV26" s="55">
        <v>926.95</v>
      </c>
      <c r="AW26" s="65">
        <f t="shared" si="33"/>
        <v>7.7829680717907995E-2</v>
      </c>
      <c r="AX26" s="55">
        <v>754.46</v>
      </c>
      <c r="AY26" s="65">
        <f t="shared" si="34"/>
        <v>6.7785371049847637E-2</v>
      </c>
      <c r="AZ26" s="55">
        <v>511.85</v>
      </c>
      <c r="BA26" s="65">
        <f t="shared" si="34"/>
        <v>5.029936898708906E-2</v>
      </c>
      <c r="BB26" s="55">
        <v>638.27629000000002</v>
      </c>
      <c r="BC26" s="65">
        <f t="shared" si="17"/>
        <v>5.3461855643360541E-2</v>
      </c>
      <c r="BD26" s="55">
        <v>531</v>
      </c>
      <c r="BE26" s="65">
        <f t="shared" si="18"/>
        <v>4.7892152897535782E-2</v>
      </c>
      <c r="BF26" s="55">
        <v>136.97662</v>
      </c>
      <c r="BG26" s="65">
        <f t="shared" si="35"/>
        <v>1.3250946627661866E-2</v>
      </c>
      <c r="BH26" s="55">
        <v>274.15055999999998</v>
      </c>
      <c r="BI26" s="65">
        <f t="shared" si="35"/>
        <v>2.5578168683677037E-2</v>
      </c>
      <c r="BJ26" s="367"/>
    </row>
    <row r="27" spans="1:62" ht="18.75" customHeight="1">
      <c r="A27" s="288" t="s">
        <v>304</v>
      </c>
      <c r="B27" s="53">
        <v>0</v>
      </c>
      <c r="C27" s="63"/>
      <c r="D27" s="53">
        <v>0</v>
      </c>
      <c r="E27" s="63"/>
      <c r="F27" s="53">
        <v>0</v>
      </c>
      <c r="G27" s="63"/>
      <c r="H27" s="53">
        <v>0</v>
      </c>
      <c r="I27" s="63"/>
      <c r="J27" s="53">
        <v>0</v>
      </c>
      <c r="K27" s="63"/>
      <c r="L27" s="53">
        <v>0</v>
      </c>
      <c r="M27" s="63"/>
      <c r="N27" s="53">
        <v>0</v>
      </c>
      <c r="O27" s="63"/>
      <c r="P27" s="53">
        <v>0</v>
      </c>
      <c r="Q27" s="63"/>
      <c r="R27" s="53">
        <v>0</v>
      </c>
      <c r="S27" s="63"/>
      <c r="T27" s="53">
        <v>0</v>
      </c>
      <c r="U27" s="64">
        <f t="shared" si="27"/>
        <v>0</v>
      </c>
      <c r="V27" s="53">
        <v>0</v>
      </c>
      <c r="W27" s="64">
        <f t="shared" si="27"/>
        <v>0</v>
      </c>
      <c r="X27" s="53">
        <v>0</v>
      </c>
      <c r="Y27" s="64">
        <f t="shared" si="27"/>
        <v>0</v>
      </c>
      <c r="Z27" s="53">
        <v>0</v>
      </c>
      <c r="AA27" s="64">
        <f t="shared" si="27"/>
        <v>0</v>
      </c>
      <c r="AB27" s="53">
        <v>0</v>
      </c>
      <c r="AC27" s="65">
        <f t="shared" si="27"/>
        <v>0</v>
      </c>
      <c r="AD27" s="53">
        <v>26798.480932099999</v>
      </c>
      <c r="AE27" s="65">
        <f t="shared" si="27"/>
        <v>2.2205398948407304</v>
      </c>
      <c r="AF27" s="53">
        <v>152691.88504560001</v>
      </c>
      <c r="AG27" s="65">
        <f t="shared" si="27"/>
        <v>11.88218826523936</v>
      </c>
      <c r="AH27" s="53">
        <v>191695.52762159999</v>
      </c>
      <c r="AI27" s="65">
        <f t="shared" si="27"/>
        <v>15.845911915065381</v>
      </c>
      <c r="AJ27" s="53">
        <v>248031.4604438</v>
      </c>
      <c r="AK27" s="65">
        <f t="shared" si="27"/>
        <v>21.223119657740874</v>
      </c>
      <c r="AL27" s="55">
        <v>384984.93542970007</v>
      </c>
      <c r="AM27" s="65">
        <f t="shared" si="28"/>
        <v>35.362670216894223</v>
      </c>
      <c r="AN27" s="55">
        <v>343615.97325799998</v>
      </c>
      <c r="AO27" s="65">
        <f t="shared" si="29"/>
        <v>27.643924196280739</v>
      </c>
      <c r="AP27" s="55">
        <v>293504.84619020001</v>
      </c>
      <c r="AQ27" s="65">
        <f t="shared" si="30"/>
        <v>23.412102156454655</v>
      </c>
      <c r="AR27" s="55">
        <v>531854.55029699998</v>
      </c>
      <c r="AS27" s="65">
        <f t="shared" si="31"/>
        <v>40.812437247862597</v>
      </c>
      <c r="AT27" s="55">
        <v>501361.47214819997</v>
      </c>
      <c r="AU27" s="65">
        <f t="shared" si="32"/>
        <v>37.152447925313574</v>
      </c>
      <c r="AV27" s="55">
        <v>469276.52053919999</v>
      </c>
      <c r="AW27" s="65">
        <f t="shared" si="33"/>
        <v>39.401954541212284</v>
      </c>
      <c r="AX27" s="55">
        <v>406512.34890450002</v>
      </c>
      <c r="AY27" s="65">
        <f t="shared" si="34"/>
        <v>36.523593572670066</v>
      </c>
      <c r="AZ27" s="55">
        <v>375660.79200000002</v>
      </c>
      <c r="BA27" s="65">
        <f t="shared" si="34"/>
        <v>36.91609024282527</v>
      </c>
      <c r="BB27" s="55">
        <v>577850.45900000003</v>
      </c>
      <c r="BC27" s="65">
        <f t="shared" si="17"/>
        <v>48.400603792610916</v>
      </c>
      <c r="BD27" s="55">
        <v>469825.99310000002</v>
      </c>
      <c r="BE27" s="65">
        <f t="shared" si="18"/>
        <v>42.374723722752904</v>
      </c>
      <c r="BF27" s="55">
        <v>402408.28601000004</v>
      </c>
      <c r="BG27" s="65">
        <f t="shared" si="35"/>
        <v>38.928473490201483</v>
      </c>
      <c r="BH27" s="55">
        <v>506649.283</v>
      </c>
      <c r="BI27" s="65">
        <f t="shared" si="35"/>
        <v>47.270232911572471</v>
      </c>
      <c r="BJ27" s="367"/>
    </row>
    <row r="28" spans="1:62" ht="18.75" customHeight="1">
      <c r="A28" s="288" t="s">
        <v>94</v>
      </c>
      <c r="B28" s="53">
        <v>12921</v>
      </c>
      <c r="C28" s="63">
        <f>B28/B$30*100</f>
        <v>1.1422868014201453</v>
      </c>
      <c r="D28" s="53">
        <v>11126</v>
      </c>
      <c r="E28" s="63">
        <f>D28/D$30*100</f>
        <v>1.0754964480390992</v>
      </c>
      <c r="F28" s="53">
        <v>9783</v>
      </c>
      <c r="G28" s="63">
        <f>F28/F$30*100</f>
        <v>1.0441793644626793</v>
      </c>
      <c r="H28" s="53">
        <v>11546</v>
      </c>
      <c r="I28" s="63">
        <f>H28/H$30*100</f>
        <v>1.1352965527142005</v>
      </c>
      <c r="J28" s="53">
        <v>17001</v>
      </c>
      <c r="K28" s="63">
        <f>J28/J$30*100</f>
        <v>1.6777424047147709</v>
      </c>
      <c r="L28" s="53">
        <v>13133</v>
      </c>
      <c r="M28" s="63">
        <f>L28/L$30*100</f>
        <v>1.3397001307770935</v>
      </c>
      <c r="N28" s="53">
        <v>10735</v>
      </c>
      <c r="O28" s="63">
        <f>N28/N$30*100</f>
        <v>1.0542431938216537</v>
      </c>
      <c r="P28" s="53">
        <v>4702</v>
      </c>
      <c r="Q28" s="63">
        <f>P28/P$30*100</f>
        <v>0.47547299552032041</v>
      </c>
      <c r="R28" s="53">
        <v>1972</v>
      </c>
      <c r="S28" s="63">
        <f>R28/R$30*100</f>
        <v>0.20047067913000605</v>
      </c>
      <c r="T28" s="53">
        <v>3639</v>
      </c>
      <c r="U28" s="64">
        <f t="shared" si="27"/>
        <v>0.37209425978907501</v>
      </c>
      <c r="V28" s="53">
        <v>3120</v>
      </c>
      <c r="W28" s="64">
        <f t="shared" si="27"/>
        <v>0.38009195301478704</v>
      </c>
      <c r="X28" s="53">
        <v>3239</v>
      </c>
      <c r="Y28" s="64">
        <f t="shared" si="27"/>
        <v>0.36515565055539961</v>
      </c>
      <c r="Z28" s="53">
        <v>3398</v>
      </c>
      <c r="AA28" s="64">
        <f t="shared" si="27"/>
        <v>0.35901597082229236</v>
      </c>
      <c r="AB28" s="53">
        <v>4440</v>
      </c>
      <c r="AC28" s="65">
        <f t="shared" si="27"/>
        <v>0.40031375943306918</v>
      </c>
      <c r="AD28" s="53">
        <v>8392.9600000011269</v>
      </c>
      <c r="AE28" s="65">
        <f t="shared" si="27"/>
        <v>0.6954462293226904</v>
      </c>
      <c r="AF28" s="53">
        <v>3285.1400000022259</v>
      </c>
      <c r="AG28" s="65">
        <f t="shared" si="27"/>
        <v>0.25564326451296049</v>
      </c>
      <c r="AH28" s="53">
        <v>2401</v>
      </c>
      <c r="AI28" s="65">
        <f t="shared" si="27"/>
        <v>0.19847116403870135</v>
      </c>
      <c r="AJ28" s="53">
        <v>2814.2392299980856</v>
      </c>
      <c r="AK28" s="65">
        <f t="shared" si="27"/>
        <v>0.24080387148021123</v>
      </c>
      <c r="AL28" s="55">
        <v>1740.5850000001956</v>
      </c>
      <c r="AM28" s="65">
        <f t="shared" si="28"/>
        <v>0.15988088799053637</v>
      </c>
      <c r="AN28" s="55">
        <v>2111.5441000000574</v>
      </c>
      <c r="AO28" s="65">
        <f t="shared" si="29"/>
        <v>0.16987384050879956</v>
      </c>
      <c r="AP28" s="55">
        <v>2213.2541000000201</v>
      </c>
      <c r="AQ28" s="65">
        <f t="shared" si="30"/>
        <v>0.17654540209470218</v>
      </c>
      <c r="AR28" s="55">
        <v>2696.7028000003193</v>
      </c>
      <c r="AS28" s="65">
        <f t="shared" si="31"/>
        <v>0.20693442171302073</v>
      </c>
      <c r="AT28" s="55">
        <v>3903.4520000000484</v>
      </c>
      <c r="AU28" s="65">
        <f t="shared" si="32"/>
        <v>0.28925796100282497</v>
      </c>
      <c r="AV28" s="55">
        <v>4973.7639299998991</v>
      </c>
      <c r="AW28" s="65">
        <f t="shared" si="33"/>
        <v>0.41761309524584861</v>
      </c>
      <c r="AX28" s="55">
        <v>2082.7608000000473</v>
      </c>
      <c r="AY28" s="65">
        <f t="shared" si="34"/>
        <v>0.18712816270720878</v>
      </c>
      <c r="AZ28" s="55">
        <v>1634.5577000001213</v>
      </c>
      <c r="BA28" s="65">
        <f t="shared" si="34"/>
        <v>0.16062756839502534</v>
      </c>
      <c r="BB28" s="55">
        <v>806.05500000016764</v>
      </c>
      <c r="BC28" s="65">
        <f t="shared" si="17"/>
        <v>6.7514956650854038E-2</v>
      </c>
      <c r="BD28" s="55">
        <v>435.21283999970183</v>
      </c>
      <c r="BE28" s="65">
        <f t="shared" si="18"/>
        <v>3.925288112285593E-2</v>
      </c>
      <c r="BF28" s="55">
        <v>424.87999999988824</v>
      </c>
      <c r="BG28" s="65">
        <f t="shared" si="35"/>
        <v>4.110235895118082E-2</v>
      </c>
      <c r="BH28" s="55">
        <v>384.38140000007115</v>
      </c>
      <c r="BI28" s="65">
        <f t="shared" si="35"/>
        <v>3.5862674466430981E-2</v>
      </c>
    </row>
    <row r="29" spans="1:62" s="128" customFormat="1" ht="18.75" customHeight="1">
      <c r="A29" s="289" t="s">
        <v>19</v>
      </c>
      <c r="B29" s="56">
        <f>SUM(B22:B28)</f>
        <v>242167</v>
      </c>
      <c r="C29" s="66">
        <f>B29/B$30*100</f>
        <v>21.408882272232201</v>
      </c>
      <c r="D29" s="56">
        <f>SUM(D22:D28)</f>
        <v>197648</v>
      </c>
      <c r="E29" s="66">
        <f>D29/D$30*100</f>
        <v>19.105673374261357</v>
      </c>
      <c r="F29" s="56">
        <f>SUM(F22:F28)</f>
        <v>161199</v>
      </c>
      <c r="G29" s="66">
        <f>F29/F$30*100</f>
        <v>17.205424652153681</v>
      </c>
      <c r="H29" s="56">
        <f>SUM(H22:H28)</f>
        <v>162207</v>
      </c>
      <c r="I29" s="66">
        <v>16</v>
      </c>
      <c r="J29" s="56">
        <f>SUM(J22:J28)</f>
        <v>152615</v>
      </c>
      <c r="K29" s="66">
        <f>SUM(K22:K28)</f>
        <v>15.060799782103686</v>
      </c>
      <c r="L29" s="56">
        <f>SUM(L22:L28)</f>
        <v>158426</v>
      </c>
      <c r="M29" s="66">
        <v>16.100000000000001</v>
      </c>
      <c r="N29" s="56">
        <f>SUM(N22:N28)</f>
        <v>159517</v>
      </c>
      <c r="O29" s="66">
        <v>15.6</v>
      </c>
      <c r="P29" s="56">
        <f>SUM(P22:P28)</f>
        <v>120987</v>
      </c>
      <c r="Q29" s="66">
        <f>SUM(Q22:Q28)</f>
        <v>12.234379266060611</v>
      </c>
      <c r="R29" s="56">
        <f>SUM(R22:R28)</f>
        <v>143691</v>
      </c>
      <c r="S29" s="66">
        <f>SUM(S22:S28)</f>
        <v>14.607420058250355</v>
      </c>
      <c r="T29" s="56">
        <f>SUM(T22:T28)</f>
        <v>114228</v>
      </c>
      <c r="U29" s="67">
        <f>T29/T$30*100</f>
        <v>11.680017341903397</v>
      </c>
      <c r="V29" s="56">
        <f>SUM(V22:V28)</f>
        <v>94411</v>
      </c>
      <c r="W29" s="67">
        <f>V29/V$30*100</f>
        <v>11.501558133358673</v>
      </c>
      <c r="X29" s="56">
        <f>SUM(X22:X28)</f>
        <v>92673</v>
      </c>
      <c r="Y29" s="67">
        <f>X29/X$30*100</f>
        <v>10.447690522976396</v>
      </c>
      <c r="Z29" s="56">
        <f>SUM(Z22:Z28)</f>
        <v>90757</v>
      </c>
      <c r="AA29" s="67">
        <f>Z29/Z$30*100</f>
        <v>9.5889383354675655</v>
      </c>
      <c r="AB29" s="56">
        <f>SUM(AB22:AB28)</f>
        <v>87169</v>
      </c>
      <c r="AC29" s="67">
        <f>AB29/AB$30*100</f>
        <v>7.8592229945993717</v>
      </c>
      <c r="AD29" s="56">
        <f>SUM(AD22:AD28)</f>
        <v>119208.47093210107</v>
      </c>
      <c r="AE29" s="68">
        <f>AD29/AD$30*100</f>
        <v>9.8776929251470396</v>
      </c>
      <c r="AF29" s="56">
        <f>SUM(AF22:AF28)</f>
        <v>218440.29504560216</v>
      </c>
      <c r="AG29" s="68">
        <f>AF29/AF$30*100</f>
        <v>16.998602837807265</v>
      </c>
      <c r="AH29" s="56">
        <f>SUM(AH22:AH28)</f>
        <v>253201.52762159999</v>
      </c>
      <c r="AI29" s="68">
        <f>AH29/AH$30*100</f>
        <v>20.930113254242542</v>
      </c>
      <c r="AJ29" s="56">
        <f>SUM(AJ22:AJ28)</f>
        <v>298638.63253379811</v>
      </c>
      <c r="AK29" s="68">
        <f>AJ29/AJ$30*100</f>
        <v>25.553385128436172</v>
      </c>
      <c r="AL29" s="57">
        <f>SUM(AL22:AL28)</f>
        <v>426762.36558970029</v>
      </c>
      <c r="AM29" s="68">
        <f>AL29/AL$30*100</f>
        <v>39.200122930747732</v>
      </c>
      <c r="AN29" s="57">
        <f>SUM(AN22:AN28)</f>
        <v>394632.14628800005</v>
      </c>
      <c r="AO29" s="68">
        <f>AN29/AN$30*100</f>
        <v>31.748178159372166</v>
      </c>
      <c r="AP29" s="57">
        <f>SUM(AP22:AP28)</f>
        <v>337615.84619020001</v>
      </c>
      <c r="AQ29" s="68">
        <f>AP29/AP$30*100</f>
        <v>26.930719486384973</v>
      </c>
      <c r="AR29" s="57">
        <f>SUM(AR22:AR28)</f>
        <v>567036.82373700035</v>
      </c>
      <c r="AS29" s="68">
        <f>AR29/AR$30*100</f>
        <v>43.512187256968161</v>
      </c>
      <c r="AT29" s="57">
        <f>SUM(AT22:AT28)</f>
        <v>544084.53498820006</v>
      </c>
      <c r="AU29" s="68">
        <f>AT29/AT$30*100</f>
        <v>40.318360057675861</v>
      </c>
      <c r="AV29" s="57">
        <f>SUM(AV22:AV28)</f>
        <v>507651.84142919991</v>
      </c>
      <c r="AW29" s="68">
        <f>AV29/AV$30*100</f>
        <v>42.624068972752234</v>
      </c>
      <c r="AX29" s="57">
        <f>SUM(AX22:AX28)</f>
        <v>442203.68513450003</v>
      </c>
      <c r="AY29" s="68">
        <f>AX29/AX$30*100</f>
        <v>39.730324836905972</v>
      </c>
      <c r="AZ29" s="57">
        <f>SUM(AZ22:AZ28)</f>
        <v>408218.28879000014</v>
      </c>
      <c r="BA29" s="68">
        <f>AZ29/AZ$30*100</f>
        <v>40.115507150779131</v>
      </c>
      <c r="BB29" s="57">
        <f>SUM(BB22:BB28)</f>
        <v>612053.40550000023</v>
      </c>
      <c r="BC29" s="68">
        <f t="shared" si="17"/>
        <v>51.265433674292083</v>
      </c>
      <c r="BD29" s="57">
        <f>SUM(BD22:BD28)</f>
        <v>498016.52871999971</v>
      </c>
      <c r="BE29" s="68">
        <f t="shared" si="18"/>
        <v>44.917295176945849</v>
      </c>
      <c r="BF29" s="57">
        <f>SUM(BF22:BF28)</f>
        <v>426258.53395999991</v>
      </c>
      <c r="BG29" s="68">
        <f>BF29/BF$30*100</f>
        <v>41.235716599587228</v>
      </c>
      <c r="BH29" s="57">
        <f>SUM(BH22:BH28)</f>
        <v>527063.66656000004</v>
      </c>
      <c r="BI29" s="68">
        <f>BH29/BH$30*100</f>
        <v>49.174889047496336</v>
      </c>
    </row>
    <row r="30" spans="1:62" s="128" customFormat="1" ht="18.75" customHeight="1">
      <c r="A30" s="290" t="s">
        <v>49</v>
      </c>
      <c r="B30" s="60">
        <f>B13+B21+B29</f>
        <v>1131152</v>
      </c>
      <c r="C30" s="69">
        <f>B30/B$30*100</f>
        <v>100</v>
      </c>
      <c r="D30" s="60">
        <f>D13+D21+D29</f>
        <v>1034499</v>
      </c>
      <c r="E30" s="69">
        <f>D30/D$30*100</f>
        <v>100</v>
      </c>
      <c r="F30" s="60">
        <f>F13+F21+F29</f>
        <v>936908</v>
      </c>
      <c r="G30" s="69">
        <f>F30/F$30*100</f>
        <v>100</v>
      </c>
      <c r="H30" s="60">
        <v>1017003</v>
      </c>
      <c r="I30" s="69">
        <f>H30/H$30*100</f>
        <v>100</v>
      </c>
      <c r="J30" s="60">
        <f>J13+J21+J29</f>
        <v>1013326</v>
      </c>
      <c r="K30" s="69">
        <f>J30/J$30*100</f>
        <v>100</v>
      </c>
      <c r="L30" s="60">
        <f>L13+L21+L29</f>
        <v>980294</v>
      </c>
      <c r="M30" s="69">
        <f>L30/L$30*100</f>
        <v>100</v>
      </c>
      <c r="N30" s="60">
        <f>N13+N21+N29</f>
        <v>1018266</v>
      </c>
      <c r="O30" s="69">
        <f>N30/N$30*100</f>
        <v>100</v>
      </c>
      <c r="P30" s="60">
        <f>P13+P21+P29</f>
        <v>988910</v>
      </c>
      <c r="Q30" s="69">
        <f>P30/P$30*100</f>
        <v>100</v>
      </c>
      <c r="R30" s="60">
        <f>R13+R21+R29</f>
        <v>983685</v>
      </c>
      <c r="S30" s="69">
        <f>R30/R$30*100</f>
        <v>100</v>
      </c>
      <c r="T30" s="60">
        <f>SUM(T13,T21,T29)</f>
        <v>977978</v>
      </c>
      <c r="U30" s="70">
        <f>T30/T$30*100</f>
        <v>100</v>
      </c>
      <c r="V30" s="61">
        <f>SUM(V13,V21,V29)</f>
        <v>820854</v>
      </c>
      <c r="W30" s="70">
        <f>V30/V$30*100</f>
        <v>100</v>
      </c>
      <c r="X30" s="60">
        <f>SUM(X13,X21,X29)</f>
        <v>887019</v>
      </c>
      <c r="Y30" s="70">
        <f>X30/X$30*100</f>
        <v>100</v>
      </c>
      <c r="Z30" s="60">
        <f>SUM(Z13,Z21,Z29)</f>
        <v>946476</v>
      </c>
      <c r="AA30" s="70">
        <f>Z30/Z$30*100</f>
        <v>100</v>
      </c>
      <c r="AB30" s="60">
        <f>SUM(AB13,AB21,AB29)</f>
        <v>1109130</v>
      </c>
      <c r="AC30" s="70">
        <f>AB30/AB$30*100</f>
        <v>100</v>
      </c>
      <c r="AD30" s="60">
        <f>SUM(AD13,AD21,AD29)</f>
        <v>1206845.2809321012</v>
      </c>
      <c r="AE30" s="71">
        <f>AD30/AD$30*100</f>
        <v>100</v>
      </c>
      <c r="AF30" s="60">
        <f>SUM(AF13,AF21,AF29)</f>
        <v>1285048.5250456021</v>
      </c>
      <c r="AG30" s="71">
        <f>AF30/AF$30*100</f>
        <v>100</v>
      </c>
      <c r="AH30" s="60">
        <f>SUM(AH13,AH21,AH29)</f>
        <v>1209747.5276216001</v>
      </c>
      <c r="AI30" s="71">
        <f>AH30/AH$30*100</f>
        <v>100</v>
      </c>
      <c r="AJ30" s="60">
        <f>SUM(AJ13,AJ21,AJ29)</f>
        <v>1168685.2095437984</v>
      </c>
      <c r="AK30" s="71">
        <f>AJ30/AJ$30*100</f>
        <v>100</v>
      </c>
      <c r="AL30" s="62">
        <f>SUM(AL13,AL21,AL29)</f>
        <v>1088676.0899797003</v>
      </c>
      <c r="AM30" s="71">
        <f>AL30/AL$30*100</f>
        <v>100</v>
      </c>
      <c r="AN30" s="62">
        <f>SUM(AN13,AN21,AN29)</f>
        <v>1243007.2185780001</v>
      </c>
      <c r="AO30" s="71">
        <f>AN30/AN$30*100</f>
        <v>100</v>
      </c>
      <c r="AP30" s="62">
        <f>SUM(AP13,AP21,AP29)</f>
        <v>1253645.8461902</v>
      </c>
      <c r="AQ30" s="71">
        <f>AP30/AP$30*100</f>
        <v>100</v>
      </c>
      <c r="AR30" s="62">
        <f>SUM(AR13,AR21,AR29)</f>
        <v>1303167.8237370003</v>
      </c>
      <c r="AS30" s="71">
        <f>AR30/AR$30*100</f>
        <v>100</v>
      </c>
      <c r="AT30" s="62">
        <f>SUM(AT13,AT21,AT29)</f>
        <v>1349470.8966582001</v>
      </c>
      <c r="AU30" s="68">
        <f>AT30/AT$30*100</f>
        <v>100</v>
      </c>
      <c r="AV30" s="62">
        <f>SUM(AV13,AV21,AV29)</f>
        <v>1190998.0761191999</v>
      </c>
      <c r="AW30" s="68">
        <f>AV30/AV$30*100</f>
        <v>100</v>
      </c>
      <c r="AX30" s="62">
        <f>SUM(AX13,AX21,AX29)</f>
        <v>1113013.0119745</v>
      </c>
      <c r="AY30" s="68">
        <f>AX30/AX$30*100</f>
        <v>100</v>
      </c>
      <c r="AZ30" s="62">
        <f>SUM(AZ13,AZ21,AZ29)</f>
        <v>1017607.1992700001</v>
      </c>
      <c r="BA30" s="68">
        <f>AZ30/AZ$30*100</f>
        <v>100</v>
      </c>
      <c r="BB30" s="62">
        <f>SUM(BB13,BB21,BB29)</f>
        <v>1193891.0131700002</v>
      </c>
      <c r="BC30" s="68">
        <f t="shared" si="17"/>
        <v>100</v>
      </c>
      <c r="BD30" s="62">
        <f>SUM(BD13,BD21,BD29)</f>
        <v>1108741.1358099999</v>
      </c>
      <c r="BE30" s="68">
        <f t="shared" si="18"/>
        <v>100</v>
      </c>
      <c r="BF30" s="62">
        <f>SUM(BF13,BF21,BF29)</f>
        <v>1033711.95922</v>
      </c>
      <c r="BG30" s="68">
        <f>BF30/BF$30*100</f>
        <v>100</v>
      </c>
      <c r="BH30" s="62">
        <f>SUM(BH13,BH21,BH29)</f>
        <v>1071814.65331</v>
      </c>
      <c r="BI30" s="68">
        <f>BH30/BH$30*100</f>
        <v>100</v>
      </c>
    </row>
    <row r="31" spans="1:62" ht="18.75" customHeight="1">
      <c r="A31" s="247" t="s">
        <v>294</v>
      </c>
      <c r="B31" s="291"/>
      <c r="C31" s="291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C31" s="105"/>
      <c r="AD31" s="105"/>
      <c r="AE31" s="105"/>
      <c r="AI31" s="203"/>
      <c r="AJ31" s="203"/>
      <c r="AK31" s="203"/>
      <c r="AL31" s="203"/>
      <c r="AM31" s="203"/>
      <c r="AN31" s="244"/>
      <c r="AO31" s="244"/>
      <c r="AP31" s="244"/>
      <c r="AQ31" s="244"/>
      <c r="AR31" s="244"/>
      <c r="AS31" s="242"/>
      <c r="AT31" s="242"/>
      <c r="AU31" s="244"/>
      <c r="AV31" s="242"/>
      <c r="AW31" s="242"/>
      <c r="AX31" s="242"/>
      <c r="AY31" s="242"/>
      <c r="AZ31" s="242"/>
      <c r="BA31" s="242"/>
      <c r="BB31" s="242"/>
    </row>
    <row r="32" spans="1:62" ht="18.75" customHeight="1">
      <c r="A32" s="42" t="s">
        <v>55</v>
      </c>
      <c r="B32" s="292"/>
      <c r="C32" s="292"/>
      <c r="D32" s="292"/>
      <c r="E32" s="292"/>
      <c r="L32" s="292"/>
      <c r="AR32" s="42"/>
      <c r="AT32" s="42"/>
      <c r="BF32" s="293"/>
      <c r="BH32" s="293"/>
    </row>
    <row r="33" spans="1:54" ht="18.75" customHeight="1">
      <c r="A33" s="132" t="s">
        <v>120</v>
      </c>
      <c r="B33" s="292"/>
      <c r="C33" s="292"/>
      <c r="D33" s="292"/>
      <c r="E33" s="292"/>
      <c r="AD33" s="105"/>
      <c r="AJ33" s="293"/>
      <c r="AN33" s="294"/>
      <c r="AP33" s="294"/>
      <c r="AR33" s="295"/>
      <c r="AT33" s="242"/>
      <c r="AV33" s="242"/>
      <c r="AX33" s="242"/>
      <c r="AZ33" s="243"/>
      <c r="BB33" s="243"/>
    </row>
    <row r="34" spans="1:54" ht="18.75" customHeight="1">
      <c r="A34" s="132" t="s">
        <v>327</v>
      </c>
      <c r="B34" s="292"/>
      <c r="C34" s="292"/>
      <c r="D34" s="292"/>
      <c r="E34" s="292"/>
      <c r="AD34" s="105"/>
      <c r="AJ34" s="293"/>
      <c r="AN34" s="294"/>
      <c r="AP34" s="294"/>
      <c r="AR34" s="295"/>
      <c r="AT34" s="242"/>
      <c r="AV34" s="242"/>
      <c r="AX34" s="242"/>
      <c r="AZ34" s="243"/>
      <c r="BB34" s="243"/>
    </row>
    <row r="35" spans="1:54" ht="18.75" customHeight="1">
      <c r="A35" s="1" t="s">
        <v>328</v>
      </c>
      <c r="B35" s="292"/>
      <c r="C35" s="292"/>
      <c r="G35" s="292"/>
      <c r="AD35" s="105"/>
      <c r="AL35" s="294"/>
      <c r="AN35" s="294"/>
      <c r="AP35" s="294"/>
      <c r="AR35" s="295"/>
      <c r="AT35" s="295"/>
      <c r="AV35" s="295"/>
      <c r="AX35" s="295"/>
    </row>
    <row r="36" spans="1:54" ht="12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AD36" s="105"/>
      <c r="AL36" s="294"/>
    </row>
  </sheetData>
  <mergeCells count="32">
    <mergeCell ref="A5:A6"/>
    <mergeCell ref="T5:U5"/>
    <mergeCell ref="V5:W5"/>
    <mergeCell ref="X5:Y5"/>
    <mergeCell ref="Z5:AA5"/>
    <mergeCell ref="H5:I5"/>
    <mergeCell ref="F5:G5"/>
    <mergeCell ref="D5:E5"/>
    <mergeCell ref="B5:C5"/>
    <mergeCell ref="P5:Q5"/>
    <mergeCell ref="AV5:AW5"/>
    <mergeCell ref="BF5:BG5"/>
    <mergeCell ref="BD5:BE5"/>
    <mergeCell ref="AD5:AE5"/>
    <mergeCell ref="AF5:AG5"/>
    <mergeCell ref="AT5:AU5"/>
    <mergeCell ref="BH5:BI5"/>
    <mergeCell ref="A3:BI3"/>
    <mergeCell ref="A2:BI2"/>
    <mergeCell ref="AB5:AC5"/>
    <mergeCell ref="BB5:BC5"/>
    <mergeCell ref="N5:O5"/>
    <mergeCell ref="L5:M5"/>
    <mergeCell ref="J5:K5"/>
    <mergeCell ref="AX5:AY5"/>
    <mergeCell ref="AH5:AI5"/>
    <mergeCell ref="AJ5:AK5"/>
    <mergeCell ref="AL5:AM5"/>
    <mergeCell ref="AZ5:BA5"/>
    <mergeCell ref="AN5:AO5"/>
    <mergeCell ref="AP5:AQ5"/>
    <mergeCell ref="AR5:AS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55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2"/>
  <sheetViews>
    <sheetView view="pageBreakPreview" zoomScaleNormal="100" zoomScaleSheetLayoutView="100" workbookViewId="0">
      <pane xSplit="2" topLeftCell="C1" activePane="topRight" state="frozen"/>
      <selection activeCell="AL17" sqref="AL17"/>
      <selection pane="topRight" activeCell="AL17" sqref="AL17"/>
    </sheetView>
  </sheetViews>
  <sheetFormatPr defaultColWidth="9.1640625" defaultRowHeight="18" customHeight="1"/>
  <cols>
    <col min="1" max="1" width="9.1640625" style="76" customWidth="1"/>
    <col min="2" max="2" width="18.6640625" style="76" customWidth="1"/>
    <col min="3" max="5" width="14.1640625" style="76" hidden="1" customWidth="1"/>
    <col min="6" max="12" width="15.6640625" style="76" hidden="1" customWidth="1"/>
    <col min="13" max="23" width="15.6640625" style="76" bestFit="1" customWidth="1"/>
    <col min="24" max="16384" width="9.1640625" style="76"/>
  </cols>
  <sheetData>
    <row r="2" spans="1:23" s="80" customFormat="1" ht="18.75" customHeight="1">
      <c r="A2" s="429" t="s">
        <v>162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</row>
    <row r="3" spans="1:23" s="80" customFormat="1" ht="18.75" customHeight="1">
      <c r="A3" s="429" t="s">
        <v>311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</row>
    <row r="4" spans="1:23" s="80" customFormat="1" ht="18.75" customHeight="1">
      <c r="A4" s="429" t="s">
        <v>302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</row>
    <row r="5" spans="1:23" s="80" customFormat="1" ht="18.75" customHeight="1">
      <c r="A5" s="381"/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R5" s="381"/>
      <c r="S5" s="381"/>
    </row>
    <row r="6" spans="1:23" s="73" customFormat="1" ht="32.25" customHeight="1">
      <c r="A6" s="72" t="s">
        <v>145</v>
      </c>
      <c r="B6" s="81" t="s">
        <v>65</v>
      </c>
      <c r="C6" s="382">
        <v>2000</v>
      </c>
      <c r="D6" s="382">
        <v>2001</v>
      </c>
      <c r="E6" s="382">
        <v>2002</v>
      </c>
      <c r="F6" s="382">
        <v>2003</v>
      </c>
      <c r="G6" s="382">
        <v>2004</v>
      </c>
      <c r="H6" s="382">
        <v>2005</v>
      </c>
      <c r="I6" s="382">
        <v>2006</v>
      </c>
      <c r="J6" s="382">
        <v>2007</v>
      </c>
      <c r="K6" s="382">
        <v>2008</v>
      </c>
      <c r="L6" s="382">
        <v>2009</v>
      </c>
      <c r="M6" s="382">
        <v>2010</v>
      </c>
      <c r="N6" s="382">
        <v>2011</v>
      </c>
      <c r="O6" s="382">
        <v>2012</v>
      </c>
      <c r="P6" s="382">
        <v>2013</v>
      </c>
      <c r="Q6" s="382">
        <v>2014</v>
      </c>
      <c r="R6" s="72">
        <v>2015</v>
      </c>
      <c r="S6" s="72">
        <v>2016</v>
      </c>
      <c r="T6" s="72">
        <v>2017</v>
      </c>
      <c r="U6" s="72">
        <v>2018</v>
      </c>
      <c r="V6" s="72" t="s">
        <v>350</v>
      </c>
      <c r="W6" s="72" t="s">
        <v>344</v>
      </c>
    </row>
    <row r="7" spans="1:23" ht="18.75" customHeight="1">
      <c r="A7" s="82">
        <v>1</v>
      </c>
      <c r="B7" s="83" t="s">
        <v>261</v>
      </c>
      <c r="C7" s="75">
        <v>275.66098299999999</v>
      </c>
      <c r="D7" s="75">
        <v>251.658638</v>
      </c>
      <c r="E7" s="75">
        <v>445.25329499999998</v>
      </c>
      <c r="F7" s="75">
        <v>994.19893200000001</v>
      </c>
      <c r="G7" s="75">
        <v>1652.1117670000001</v>
      </c>
      <c r="H7" s="75">
        <v>2389.4446200000002</v>
      </c>
      <c r="I7" s="75">
        <v>4442.1883369999996</v>
      </c>
      <c r="J7" s="75">
        <v>4449.8003570000001</v>
      </c>
      <c r="K7" s="75">
        <v>5221.121099</v>
      </c>
      <c r="L7" s="75">
        <v>4560.6085640000001</v>
      </c>
      <c r="M7" s="75">
        <v>4017.3472358000004</v>
      </c>
      <c r="N7" s="75">
        <v>4226.6083200000003</v>
      </c>
      <c r="O7" s="75">
        <v>4430.1848190000001</v>
      </c>
      <c r="P7" s="75">
        <v>4358.6100200000001</v>
      </c>
      <c r="Q7" s="75">
        <v>4479.4518539999999</v>
      </c>
      <c r="R7" s="75">
        <v>5417.0477689999998</v>
      </c>
      <c r="S7" s="75">
        <v>5304.0954680000004</v>
      </c>
      <c r="T7" s="75">
        <v>6404.3999679999997</v>
      </c>
      <c r="U7" s="75">
        <v>7056.800663</v>
      </c>
      <c r="V7" s="75">
        <v>7487.4083909999999</v>
      </c>
      <c r="W7" s="75">
        <v>13084.781719000001</v>
      </c>
    </row>
    <row r="8" spans="1:23" ht="18.75" customHeight="1">
      <c r="A8" s="82">
        <v>2</v>
      </c>
      <c r="B8" s="83" t="s">
        <v>282</v>
      </c>
      <c r="C8" s="75">
        <v>2175.9555789999999</v>
      </c>
      <c r="D8" s="75">
        <v>1967.562126</v>
      </c>
      <c r="E8" s="75">
        <v>1878.5022799999999</v>
      </c>
      <c r="F8" s="75">
        <v>2196.362709</v>
      </c>
      <c r="G8" s="75">
        <v>2534.2643859999998</v>
      </c>
      <c r="H8" s="75">
        <v>2687.6852079999999</v>
      </c>
      <c r="I8" s="75">
        <v>3079.6174310000001</v>
      </c>
      <c r="J8" s="75">
        <v>2895.0147080000002</v>
      </c>
      <c r="K8" s="75">
        <v>3478.6235179999999</v>
      </c>
      <c r="L8" s="75">
        <v>3022.9077470000002</v>
      </c>
      <c r="M8" s="75">
        <v>7573.2691311999997</v>
      </c>
      <c r="N8" s="75">
        <v>10672.521365000001</v>
      </c>
      <c r="O8" s="75">
        <v>9122.1187699999991</v>
      </c>
      <c r="P8" s="75">
        <v>8365.7586879999999</v>
      </c>
      <c r="Q8" s="75">
        <v>5845.7224699999997</v>
      </c>
      <c r="R8" s="75">
        <v>5254.4572980000003</v>
      </c>
      <c r="S8" s="75">
        <v>4807.5517639999998</v>
      </c>
      <c r="T8" s="75">
        <v>8091.0846430000001</v>
      </c>
      <c r="U8" s="75">
        <v>5952.380013</v>
      </c>
      <c r="V8" s="75">
        <v>5529.9362229999997</v>
      </c>
      <c r="W8" s="75">
        <v>6821.9769020000003</v>
      </c>
    </row>
    <row r="9" spans="1:23" ht="18.75" customHeight="1">
      <c r="A9" s="82">
        <v>3</v>
      </c>
      <c r="B9" s="83" t="s">
        <v>262</v>
      </c>
      <c r="C9" s="75">
        <v>643.60127399999999</v>
      </c>
      <c r="D9" s="75">
        <v>696.66849500000001</v>
      </c>
      <c r="E9" s="75">
        <v>733.27070200000003</v>
      </c>
      <c r="F9" s="75">
        <v>876.47384299999999</v>
      </c>
      <c r="G9" s="75">
        <v>1128.4289200000001</v>
      </c>
      <c r="H9" s="75">
        <v>1131.5113220000001</v>
      </c>
      <c r="I9" s="75">
        <v>1670.6219490000001</v>
      </c>
      <c r="J9" s="75">
        <v>2177.4515019999999</v>
      </c>
      <c r="K9" s="75">
        <v>2058.5932550000002</v>
      </c>
      <c r="L9" s="75">
        <v>1226.5277610000001</v>
      </c>
      <c r="M9" s="75">
        <v>2080.2214979999999</v>
      </c>
      <c r="N9" s="75">
        <v>2467.3396849999999</v>
      </c>
      <c r="O9" s="75">
        <v>2070.7278299999998</v>
      </c>
      <c r="P9" s="75">
        <v>1992.1442930000001</v>
      </c>
      <c r="Q9" s="75">
        <v>1691.108982</v>
      </c>
      <c r="R9" s="75">
        <v>1638.7400769999999</v>
      </c>
      <c r="S9" s="75">
        <v>1733.8333250000001</v>
      </c>
      <c r="T9" s="75">
        <v>2120.9243919999999</v>
      </c>
      <c r="U9" s="75">
        <v>2074.9513940000002</v>
      </c>
      <c r="V9" s="75">
        <v>1908.0691770000001</v>
      </c>
      <c r="W9" s="75">
        <v>2760.3505639999998</v>
      </c>
    </row>
    <row r="10" spans="1:23" ht="18.75" customHeight="1">
      <c r="A10" s="82">
        <v>4</v>
      </c>
      <c r="B10" s="83" t="s">
        <v>263</v>
      </c>
      <c r="C10" s="75">
        <v>503.28625899999997</v>
      </c>
      <c r="D10" s="75">
        <v>478.88276100000002</v>
      </c>
      <c r="E10" s="75">
        <v>403.10388999999998</v>
      </c>
      <c r="F10" s="75">
        <v>505.468906</v>
      </c>
      <c r="G10" s="75">
        <v>866.39708399999995</v>
      </c>
      <c r="H10" s="75">
        <v>676.935608</v>
      </c>
      <c r="I10" s="75">
        <v>678.36243200000001</v>
      </c>
      <c r="J10" s="75">
        <v>651.89124400000003</v>
      </c>
      <c r="K10" s="75">
        <v>751.29244800000004</v>
      </c>
      <c r="L10" s="75">
        <v>634.66758700000003</v>
      </c>
      <c r="M10" s="75">
        <v>865.89905725000006</v>
      </c>
      <c r="N10" s="75">
        <v>934.80399199999999</v>
      </c>
      <c r="O10" s="75">
        <v>876.20010100000002</v>
      </c>
      <c r="P10" s="75">
        <v>910.40324299999997</v>
      </c>
      <c r="Q10" s="75">
        <v>1048.933916</v>
      </c>
      <c r="R10" s="75">
        <v>1132.5861609999999</v>
      </c>
      <c r="S10" s="75">
        <v>1129.5975599999999</v>
      </c>
      <c r="T10" s="75">
        <v>1393.2143450000001</v>
      </c>
      <c r="U10" s="75">
        <v>1408.183458</v>
      </c>
      <c r="V10" s="75">
        <v>1458.0689540000001</v>
      </c>
      <c r="W10" s="75">
        <v>2331.8408290000002</v>
      </c>
    </row>
    <row r="11" spans="1:23" ht="18.75" customHeight="1">
      <c r="A11" s="82">
        <v>5</v>
      </c>
      <c r="B11" s="83" t="s">
        <v>265</v>
      </c>
      <c r="C11" s="75">
        <v>178.20562799999999</v>
      </c>
      <c r="D11" s="75">
        <v>169.42238900000001</v>
      </c>
      <c r="E11" s="75">
        <v>200.3493</v>
      </c>
      <c r="F11" s="75">
        <v>239.82925499999999</v>
      </c>
      <c r="G11" s="75">
        <v>368.93222400000002</v>
      </c>
      <c r="H11" s="75">
        <v>417.63881400000002</v>
      </c>
      <c r="I11" s="75">
        <v>454.18028600000002</v>
      </c>
      <c r="J11" s="75">
        <v>558.35531300000002</v>
      </c>
      <c r="K11" s="75">
        <v>647.99507500000004</v>
      </c>
      <c r="L11" s="75">
        <v>628.30528400000003</v>
      </c>
      <c r="M11" s="75">
        <v>681.05486299999995</v>
      </c>
      <c r="N11" s="75">
        <v>902.45872099999997</v>
      </c>
      <c r="O11" s="75">
        <v>698.67823299999998</v>
      </c>
      <c r="P11" s="75">
        <v>663.63759900000002</v>
      </c>
      <c r="Q11" s="75">
        <v>645.81104400000004</v>
      </c>
      <c r="R11" s="75">
        <v>796.72473000000002</v>
      </c>
      <c r="S11" s="75">
        <v>739.58293700000002</v>
      </c>
      <c r="T11" s="75">
        <v>903.36902099999998</v>
      </c>
      <c r="U11" s="75">
        <v>869.11848099999997</v>
      </c>
      <c r="V11" s="75">
        <v>908.03733499999998</v>
      </c>
      <c r="W11" s="75">
        <v>2255.6320139999998</v>
      </c>
    </row>
    <row r="12" spans="1:23" ht="18.75" customHeight="1">
      <c r="A12" s="82">
        <v>6</v>
      </c>
      <c r="B12" s="83" t="s">
        <v>274</v>
      </c>
      <c r="C12" s="75">
        <v>151.44395399999999</v>
      </c>
      <c r="D12" s="75">
        <v>156.20092600000001</v>
      </c>
      <c r="E12" s="75">
        <v>189.762328</v>
      </c>
      <c r="F12" s="75">
        <v>195.250361</v>
      </c>
      <c r="G12" s="75">
        <v>321.74768599999999</v>
      </c>
      <c r="H12" s="75">
        <v>338.551964</v>
      </c>
      <c r="I12" s="75">
        <v>339.86688800000002</v>
      </c>
      <c r="J12" s="75">
        <v>341.00212199999999</v>
      </c>
      <c r="K12" s="75">
        <v>456.85169100000002</v>
      </c>
      <c r="L12" s="75">
        <v>323.98025999999999</v>
      </c>
      <c r="M12" s="75">
        <v>294.08655599999997</v>
      </c>
      <c r="N12" s="75">
        <v>308.70016199999998</v>
      </c>
      <c r="O12" s="75">
        <v>219.45993000000001</v>
      </c>
      <c r="P12" s="75">
        <v>261.82293499999997</v>
      </c>
      <c r="Q12" s="75">
        <v>266.42532499999999</v>
      </c>
      <c r="R12" s="75">
        <v>322.60406599999999</v>
      </c>
      <c r="S12" s="75">
        <v>342.05146300000001</v>
      </c>
      <c r="T12" s="75">
        <v>435.73614700000002</v>
      </c>
      <c r="U12" s="75">
        <v>454.85157900000002</v>
      </c>
      <c r="V12" s="75">
        <v>412.84882499999998</v>
      </c>
      <c r="W12" s="75">
        <v>1295.942202</v>
      </c>
    </row>
    <row r="13" spans="1:23" ht="18.75" customHeight="1">
      <c r="A13" s="82">
        <v>7</v>
      </c>
      <c r="B13" s="83" t="s">
        <v>271</v>
      </c>
      <c r="C13" s="75">
        <v>169.677131</v>
      </c>
      <c r="D13" s="75">
        <v>120.32725000000001</v>
      </c>
      <c r="E13" s="75">
        <v>164.88465500000001</v>
      </c>
      <c r="F13" s="75">
        <v>144.012552</v>
      </c>
      <c r="G13" s="75">
        <v>210.11189999999999</v>
      </c>
      <c r="H13" s="75">
        <v>215.31149199999999</v>
      </c>
      <c r="I13" s="75">
        <v>283.65983499999999</v>
      </c>
      <c r="J13" s="75">
        <v>307.57266900000002</v>
      </c>
      <c r="K13" s="75">
        <v>305.26612599999999</v>
      </c>
      <c r="L13" s="75">
        <v>257.73204099999998</v>
      </c>
      <c r="M13" s="75">
        <v>314.22397899999999</v>
      </c>
      <c r="N13" s="75">
        <v>340.98478499999999</v>
      </c>
      <c r="O13" s="75">
        <v>307.68544800000001</v>
      </c>
      <c r="P13" s="75">
        <v>331.16883000000001</v>
      </c>
      <c r="Q13" s="75">
        <v>302.23867799999999</v>
      </c>
      <c r="R13" s="75">
        <v>361.38529299999999</v>
      </c>
      <c r="S13" s="75">
        <v>367.92352899999997</v>
      </c>
      <c r="T13" s="75">
        <v>433.22343599999999</v>
      </c>
      <c r="U13" s="75">
        <v>461.66677399999998</v>
      </c>
      <c r="V13" s="75">
        <v>481.87355000000002</v>
      </c>
      <c r="W13" s="75">
        <v>1268.674107</v>
      </c>
    </row>
    <row r="14" spans="1:23" ht="18.75" customHeight="1">
      <c r="A14" s="82">
        <v>8</v>
      </c>
      <c r="B14" s="83" t="s">
        <v>275</v>
      </c>
      <c r="C14" s="75">
        <v>229.312117</v>
      </c>
      <c r="D14" s="75">
        <v>174.12789100000001</v>
      </c>
      <c r="E14" s="75">
        <v>218.349593</v>
      </c>
      <c r="F14" s="75">
        <v>318.58116000000001</v>
      </c>
      <c r="G14" s="75">
        <v>390.14980600000001</v>
      </c>
      <c r="H14" s="75">
        <v>502.48971399999999</v>
      </c>
      <c r="I14" s="75">
        <v>604.96396300000004</v>
      </c>
      <c r="J14" s="75">
        <v>578.28235800000004</v>
      </c>
      <c r="K14" s="75">
        <v>600.34238200000004</v>
      </c>
      <c r="L14" s="75">
        <v>454.021592</v>
      </c>
      <c r="M14" s="75">
        <v>514.29459199999997</v>
      </c>
      <c r="N14" s="75">
        <v>639.32479000000001</v>
      </c>
      <c r="O14" s="75">
        <v>431.38958100000002</v>
      </c>
      <c r="P14" s="75">
        <v>320.02800200000001</v>
      </c>
      <c r="Q14" s="75">
        <v>269.184574</v>
      </c>
      <c r="R14" s="75">
        <v>333.02011199999998</v>
      </c>
      <c r="S14" s="75">
        <v>354.82732900000002</v>
      </c>
      <c r="T14" s="75">
        <v>430.12987800000002</v>
      </c>
      <c r="U14" s="75">
        <v>482.78657299999998</v>
      </c>
      <c r="V14" s="75">
        <v>450.01371799999998</v>
      </c>
      <c r="W14" s="75">
        <v>1142.3987810000001</v>
      </c>
    </row>
    <row r="15" spans="1:23" ht="18.75" customHeight="1">
      <c r="A15" s="82">
        <v>9</v>
      </c>
      <c r="B15" s="83" t="s">
        <v>266</v>
      </c>
      <c r="C15" s="75">
        <v>50.311796000000001</v>
      </c>
      <c r="D15" s="75">
        <v>81.481921999999997</v>
      </c>
      <c r="E15" s="75">
        <v>96.992185000000006</v>
      </c>
      <c r="F15" s="75">
        <v>126.20296</v>
      </c>
      <c r="G15" s="75">
        <v>227.89414400000001</v>
      </c>
      <c r="H15" s="75">
        <v>322.67436199999997</v>
      </c>
      <c r="I15" s="75">
        <v>346.57303000000002</v>
      </c>
      <c r="J15" s="75">
        <v>387.029764</v>
      </c>
      <c r="K15" s="75">
        <v>318.34355599999998</v>
      </c>
      <c r="L15" s="75">
        <v>300.52177699999999</v>
      </c>
      <c r="M15" s="75">
        <v>416.50267574999998</v>
      </c>
      <c r="N15" s="75">
        <v>551.15082800000005</v>
      </c>
      <c r="O15" s="75">
        <v>539.08417799999995</v>
      </c>
      <c r="P15" s="75">
        <v>503.30207999999999</v>
      </c>
      <c r="Q15" s="75">
        <v>613.82703900000001</v>
      </c>
      <c r="R15" s="75">
        <v>698.50804400000004</v>
      </c>
      <c r="S15" s="75">
        <v>649.89168299999994</v>
      </c>
      <c r="T15" s="75">
        <v>720.68660699999998</v>
      </c>
      <c r="U15" s="75">
        <v>836.39928899999995</v>
      </c>
      <c r="V15" s="75">
        <v>748.86922800000002</v>
      </c>
      <c r="W15" s="75">
        <v>1056.902255</v>
      </c>
    </row>
    <row r="16" spans="1:23" ht="18.75" customHeight="1">
      <c r="A16" s="82">
        <v>10</v>
      </c>
      <c r="B16" s="83" t="s">
        <v>249</v>
      </c>
      <c r="C16" s="75">
        <v>221.68886000000001</v>
      </c>
      <c r="D16" s="75">
        <v>264.09544799999998</v>
      </c>
      <c r="E16" s="75">
        <v>319.32814000000002</v>
      </c>
      <c r="F16" s="75">
        <v>301.87325700000002</v>
      </c>
      <c r="G16" s="75">
        <v>326.90740199999999</v>
      </c>
      <c r="H16" s="75">
        <v>317.19228099999998</v>
      </c>
      <c r="I16" s="75">
        <v>353.67490099999998</v>
      </c>
      <c r="J16" s="75">
        <v>359.34571099999999</v>
      </c>
      <c r="K16" s="75">
        <v>387.98647</v>
      </c>
      <c r="L16" s="75">
        <v>342.69712099999998</v>
      </c>
      <c r="M16" s="75">
        <v>463.14200599999998</v>
      </c>
      <c r="N16" s="75">
        <v>514.68838000000005</v>
      </c>
      <c r="O16" s="75">
        <v>456.19582500000001</v>
      </c>
      <c r="P16" s="75">
        <v>460.73105500000003</v>
      </c>
      <c r="Q16" s="75">
        <v>526.269496</v>
      </c>
      <c r="R16" s="75">
        <v>571.44072900000003</v>
      </c>
      <c r="S16" s="75">
        <v>604.87125400000002</v>
      </c>
      <c r="T16" s="75">
        <v>716.31903799999998</v>
      </c>
      <c r="U16" s="75">
        <v>759.675298</v>
      </c>
      <c r="V16" s="75">
        <v>813.98746200000005</v>
      </c>
      <c r="W16" s="75">
        <v>1018.871025</v>
      </c>
    </row>
    <row r="17" spans="1:23" ht="18.75" customHeight="1">
      <c r="A17" s="82">
        <v>11</v>
      </c>
      <c r="B17" s="83" t="s">
        <v>264</v>
      </c>
      <c r="C17" s="75">
        <v>343.75960300000003</v>
      </c>
      <c r="D17" s="75">
        <v>343.59489500000001</v>
      </c>
      <c r="E17" s="75">
        <v>309.190022</v>
      </c>
      <c r="F17" s="75">
        <v>348.77922699999999</v>
      </c>
      <c r="G17" s="75">
        <v>429.25147600000003</v>
      </c>
      <c r="H17" s="75">
        <v>404.63100400000002</v>
      </c>
      <c r="I17" s="75">
        <v>399.33348100000001</v>
      </c>
      <c r="J17" s="75">
        <v>426.26770800000003</v>
      </c>
      <c r="K17" s="75">
        <v>441.85740800000002</v>
      </c>
      <c r="L17" s="75">
        <v>418.71632899999997</v>
      </c>
      <c r="M17" s="75">
        <v>847.31549600000005</v>
      </c>
      <c r="N17" s="75">
        <v>870.83292900000004</v>
      </c>
      <c r="O17" s="75">
        <v>780.19583999999998</v>
      </c>
      <c r="P17" s="75">
        <v>841.82899399999997</v>
      </c>
      <c r="Q17" s="75">
        <v>667.38124700000003</v>
      </c>
      <c r="R17" s="75">
        <v>655.57433500000002</v>
      </c>
      <c r="S17" s="75">
        <v>703.34448099999997</v>
      </c>
      <c r="T17" s="75">
        <v>775.92181300000004</v>
      </c>
      <c r="U17" s="75">
        <v>703.63036499999998</v>
      </c>
      <c r="V17" s="75">
        <v>760.71219499999995</v>
      </c>
      <c r="W17" s="75">
        <v>999.25664600000005</v>
      </c>
    </row>
    <row r="18" spans="1:23" ht="18.75" customHeight="1">
      <c r="A18" s="82">
        <v>12</v>
      </c>
      <c r="B18" s="83" t="s">
        <v>273</v>
      </c>
      <c r="C18" s="75">
        <v>18.389122</v>
      </c>
      <c r="D18" s="75">
        <v>20.758544000000001</v>
      </c>
      <c r="E18" s="75">
        <v>24.472715000000001</v>
      </c>
      <c r="F18" s="75">
        <v>40.687755000000003</v>
      </c>
      <c r="G18" s="75">
        <v>83.334255999999996</v>
      </c>
      <c r="H18" s="75">
        <v>167.66045800000001</v>
      </c>
      <c r="I18" s="75">
        <v>190.54305199999999</v>
      </c>
      <c r="J18" s="75">
        <v>152.39908199999999</v>
      </c>
      <c r="K18" s="75">
        <v>163.52872199999999</v>
      </c>
      <c r="L18" s="75">
        <v>222.65075899999999</v>
      </c>
      <c r="M18" s="75">
        <v>351.99049980000001</v>
      </c>
      <c r="N18" s="75">
        <v>560.977441</v>
      </c>
      <c r="O18" s="75">
        <v>404.13046100000003</v>
      </c>
      <c r="P18" s="75">
        <v>354.01107999999999</v>
      </c>
      <c r="Q18" s="75">
        <v>296.45701600000001</v>
      </c>
      <c r="R18" s="75">
        <v>361.48146700000001</v>
      </c>
      <c r="S18" s="75">
        <v>344.82160499999998</v>
      </c>
      <c r="T18" s="75">
        <v>459.963618</v>
      </c>
      <c r="U18" s="75">
        <v>511.99225899999999</v>
      </c>
      <c r="V18" s="75">
        <v>450.33577000000002</v>
      </c>
      <c r="W18" s="75">
        <v>918.57574299999999</v>
      </c>
    </row>
    <row r="19" spans="1:23" ht="18.75" customHeight="1">
      <c r="A19" s="82">
        <v>13</v>
      </c>
      <c r="B19" s="83" t="s">
        <v>267</v>
      </c>
      <c r="C19" s="75">
        <v>347.079272</v>
      </c>
      <c r="D19" s="75">
        <v>317.775487</v>
      </c>
      <c r="E19" s="75">
        <v>307.03556400000002</v>
      </c>
      <c r="F19" s="75">
        <v>375.38555200000002</v>
      </c>
      <c r="G19" s="75">
        <v>694.46241099999997</v>
      </c>
      <c r="H19" s="75">
        <v>478.58012300000001</v>
      </c>
      <c r="I19" s="75">
        <v>583.260175</v>
      </c>
      <c r="J19" s="75">
        <v>515.31940099999997</v>
      </c>
      <c r="K19" s="75">
        <v>529.46351700000002</v>
      </c>
      <c r="L19" s="75">
        <v>464.10029700000001</v>
      </c>
      <c r="M19" s="75">
        <v>508.58144299999998</v>
      </c>
      <c r="N19" s="75">
        <v>559.31196899999998</v>
      </c>
      <c r="O19" s="75">
        <v>448.63936100000001</v>
      </c>
      <c r="P19" s="75">
        <v>447.79704099999998</v>
      </c>
      <c r="Q19" s="75">
        <v>448.14934699999998</v>
      </c>
      <c r="R19" s="75">
        <v>484.98840799999999</v>
      </c>
      <c r="S19" s="75">
        <v>525.44979699999999</v>
      </c>
      <c r="T19" s="75">
        <v>611.36979799999995</v>
      </c>
      <c r="U19" s="75">
        <v>664.66997900000001</v>
      </c>
      <c r="V19" s="75">
        <v>569.46367799999996</v>
      </c>
      <c r="W19" s="75">
        <v>900.04176299999995</v>
      </c>
    </row>
    <row r="20" spans="1:23" ht="18.75" customHeight="1">
      <c r="A20" s="82">
        <v>14</v>
      </c>
      <c r="B20" s="83" t="s">
        <v>68</v>
      </c>
      <c r="C20" s="75">
        <v>125.929618</v>
      </c>
      <c r="D20" s="75">
        <v>129.336534</v>
      </c>
      <c r="E20" s="75">
        <v>146.281113</v>
      </c>
      <c r="F20" s="75">
        <v>200.171595</v>
      </c>
      <c r="G20" s="75">
        <v>440.92671100000001</v>
      </c>
      <c r="H20" s="75">
        <v>236.30916199999999</v>
      </c>
      <c r="I20" s="75">
        <v>294.88143300000002</v>
      </c>
      <c r="J20" s="75">
        <v>283.41588999999999</v>
      </c>
      <c r="K20" s="75">
        <v>288.69435099999998</v>
      </c>
      <c r="L20" s="75">
        <v>233.52239</v>
      </c>
      <c r="M20" s="75">
        <v>210.733948</v>
      </c>
      <c r="N20" s="75">
        <v>279.15256699999998</v>
      </c>
      <c r="O20" s="75">
        <v>194.285011</v>
      </c>
      <c r="P20" s="75">
        <v>193.75976499999999</v>
      </c>
      <c r="Q20" s="75">
        <v>270.859105</v>
      </c>
      <c r="R20" s="75">
        <v>294.339179</v>
      </c>
      <c r="S20" s="75">
        <v>302.28099099999997</v>
      </c>
      <c r="T20" s="75">
        <v>352.34991500000001</v>
      </c>
      <c r="U20" s="75">
        <v>478.652289</v>
      </c>
      <c r="V20" s="75">
        <v>577.02451799999994</v>
      </c>
      <c r="W20" s="75">
        <v>850.34355500000004</v>
      </c>
    </row>
    <row r="21" spans="1:23" ht="18.75" customHeight="1">
      <c r="A21" s="82">
        <v>15</v>
      </c>
      <c r="B21" s="83" t="s">
        <v>268</v>
      </c>
      <c r="C21" s="75">
        <v>21.261979</v>
      </c>
      <c r="D21" s="75">
        <v>29.050284999999999</v>
      </c>
      <c r="E21" s="75">
        <v>21.010925</v>
      </c>
      <c r="F21" s="75">
        <v>35.967449000000002</v>
      </c>
      <c r="G21" s="75">
        <v>54.010705000000002</v>
      </c>
      <c r="H21" s="75">
        <v>114.575468</v>
      </c>
      <c r="I21" s="75">
        <v>125.34177099999999</v>
      </c>
      <c r="J21" s="75">
        <v>93.226166000000006</v>
      </c>
      <c r="K21" s="75">
        <v>129.85630499999999</v>
      </c>
      <c r="L21" s="75">
        <v>89.011995999999996</v>
      </c>
      <c r="M21" s="75">
        <v>525.82931699999995</v>
      </c>
      <c r="N21" s="75">
        <v>530.03275299999996</v>
      </c>
      <c r="O21" s="75">
        <v>434.74731000000003</v>
      </c>
      <c r="P21" s="75">
        <v>386.42358000000002</v>
      </c>
      <c r="Q21" s="75">
        <v>375.06347099999999</v>
      </c>
      <c r="R21" s="75">
        <v>398.906791</v>
      </c>
      <c r="S21" s="75">
        <v>383.548992</v>
      </c>
      <c r="T21" s="75">
        <v>450.89089200000001</v>
      </c>
      <c r="U21" s="75">
        <v>451.143281</v>
      </c>
      <c r="V21" s="75">
        <v>404.14836400000002</v>
      </c>
      <c r="W21" s="75">
        <v>843.01212299999997</v>
      </c>
    </row>
    <row r="22" spans="1:23" ht="18.75" customHeight="1">
      <c r="A22" s="82">
        <v>16</v>
      </c>
      <c r="B22" s="83" t="s">
        <v>73</v>
      </c>
      <c r="C22" s="75">
        <v>418.28824600000002</v>
      </c>
      <c r="D22" s="75">
        <v>423.62940800000001</v>
      </c>
      <c r="E22" s="75">
        <v>535.59340699999996</v>
      </c>
      <c r="F22" s="75">
        <v>442.62360200000001</v>
      </c>
      <c r="G22" s="75">
        <v>531.58213999999998</v>
      </c>
      <c r="H22" s="75">
        <v>502.71092299999998</v>
      </c>
      <c r="I22" s="75">
        <v>583.351271</v>
      </c>
      <c r="J22" s="75">
        <v>596.52529400000003</v>
      </c>
      <c r="K22" s="75">
        <v>655.61250900000005</v>
      </c>
      <c r="L22" s="75">
        <v>558.70733700000005</v>
      </c>
      <c r="M22" s="75">
        <v>493.14792899999998</v>
      </c>
      <c r="N22" s="75">
        <v>636.78529700000001</v>
      </c>
      <c r="O22" s="75">
        <v>661.568893</v>
      </c>
      <c r="P22" s="75">
        <v>570.38894100000005</v>
      </c>
      <c r="Q22" s="75">
        <v>573.28087000000005</v>
      </c>
      <c r="R22" s="75">
        <v>618.60991999999999</v>
      </c>
      <c r="S22" s="75">
        <v>620.74390800000003</v>
      </c>
      <c r="T22" s="75">
        <v>724.42735100000004</v>
      </c>
      <c r="U22" s="75">
        <v>867.73780899999997</v>
      </c>
      <c r="V22" s="75">
        <v>785.48076600000002</v>
      </c>
      <c r="W22" s="75">
        <v>817.57329800000002</v>
      </c>
    </row>
    <row r="23" spans="1:23" ht="18.75" customHeight="1">
      <c r="A23" s="82">
        <v>17</v>
      </c>
      <c r="B23" s="83" t="s">
        <v>281</v>
      </c>
      <c r="C23" s="75">
        <v>46.538243000000001</v>
      </c>
      <c r="D23" s="75">
        <v>40.565378000000003</v>
      </c>
      <c r="E23" s="75">
        <v>46.531464999999997</v>
      </c>
      <c r="F23" s="75">
        <v>44.694851999999997</v>
      </c>
      <c r="G23" s="75">
        <v>78.986492999999996</v>
      </c>
      <c r="H23" s="75">
        <v>74.169201000000001</v>
      </c>
      <c r="I23" s="75">
        <v>62.537669000000001</v>
      </c>
      <c r="J23" s="75">
        <v>98.339550000000003</v>
      </c>
      <c r="K23" s="75">
        <v>106.481799</v>
      </c>
      <c r="L23" s="75">
        <v>76.387624000000002</v>
      </c>
      <c r="M23" s="75">
        <v>123.719324</v>
      </c>
      <c r="N23" s="77">
        <v>135.83404400000001</v>
      </c>
      <c r="O23" s="75">
        <v>150.03077099999999</v>
      </c>
      <c r="P23" s="75">
        <v>153.71977000000001</v>
      </c>
      <c r="Q23" s="75">
        <v>147.958427</v>
      </c>
      <c r="R23" s="75">
        <v>187.01316</v>
      </c>
      <c r="S23" s="75">
        <v>215.12598399999999</v>
      </c>
      <c r="T23" s="75">
        <v>276.60348499999998</v>
      </c>
      <c r="U23" s="75">
        <v>327.26419099999998</v>
      </c>
      <c r="V23" s="75">
        <v>353.08110299999998</v>
      </c>
      <c r="W23" s="75">
        <v>796.28860699999996</v>
      </c>
    </row>
    <row r="24" spans="1:23" ht="18.75" customHeight="1">
      <c r="A24" s="82">
        <v>18</v>
      </c>
      <c r="B24" s="83" t="s">
        <v>305</v>
      </c>
      <c r="C24" s="75">
        <v>32.353043</v>
      </c>
      <c r="D24" s="75">
        <v>46.157006000000003</v>
      </c>
      <c r="E24" s="75">
        <v>39.724944000000001</v>
      </c>
      <c r="F24" s="75">
        <v>104.988693</v>
      </c>
      <c r="G24" s="75">
        <v>144.90301600000001</v>
      </c>
      <c r="H24" s="75">
        <v>136.939808</v>
      </c>
      <c r="I24" s="75">
        <v>88.583438999999998</v>
      </c>
      <c r="J24" s="75">
        <v>116.51612</v>
      </c>
      <c r="K24" s="75">
        <v>112.984739</v>
      </c>
      <c r="L24" s="75">
        <v>95.899747000000005</v>
      </c>
      <c r="M24" s="75">
        <v>145.74566200000001</v>
      </c>
      <c r="N24" s="75">
        <v>182.70405299999999</v>
      </c>
      <c r="O24" s="75">
        <v>217.89233100000001</v>
      </c>
      <c r="P24" s="75">
        <v>195.608171</v>
      </c>
      <c r="Q24" s="75">
        <v>240.754671</v>
      </c>
      <c r="R24" s="75">
        <v>240.77020099999999</v>
      </c>
      <c r="S24" s="75">
        <v>308.139948</v>
      </c>
      <c r="T24" s="75">
        <v>415.87136600000002</v>
      </c>
      <c r="U24" s="75">
        <v>404.64514300000002</v>
      </c>
      <c r="V24" s="75">
        <v>400.49606899999998</v>
      </c>
      <c r="W24" s="75">
        <v>644.53878899999995</v>
      </c>
    </row>
    <row r="25" spans="1:23" ht="18.75" customHeight="1">
      <c r="A25" s="82">
        <v>19</v>
      </c>
      <c r="B25" s="83" t="s">
        <v>269</v>
      </c>
      <c r="C25" s="75">
        <v>277.658097</v>
      </c>
      <c r="D25" s="75">
        <v>255.45729700000001</v>
      </c>
      <c r="E25" s="75">
        <v>273.96590700000002</v>
      </c>
      <c r="F25" s="75">
        <v>334.34147999999999</v>
      </c>
      <c r="G25" s="75">
        <v>481.86010099999999</v>
      </c>
      <c r="H25" s="75">
        <v>465.30960900000002</v>
      </c>
      <c r="I25" s="75">
        <v>556.13714100000004</v>
      </c>
      <c r="J25" s="75">
        <v>592.43562599999996</v>
      </c>
      <c r="K25" s="75">
        <v>619.44516899999996</v>
      </c>
      <c r="L25" s="75">
        <v>395.45137199999999</v>
      </c>
      <c r="M25" s="75">
        <v>718.38060900000005</v>
      </c>
      <c r="N25" s="75">
        <v>848.85908300000006</v>
      </c>
      <c r="O25" s="75">
        <v>566.09585900000002</v>
      </c>
      <c r="P25" s="75">
        <v>465.231065</v>
      </c>
      <c r="Q25" s="75">
        <v>373.62606499999998</v>
      </c>
      <c r="R25" s="75">
        <v>368.99449099999998</v>
      </c>
      <c r="S25" s="75">
        <v>373.20254799999998</v>
      </c>
      <c r="T25" s="75">
        <v>453.37347799999998</v>
      </c>
      <c r="U25" s="75">
        <v>481.95532400000002</v>
      </c>
      <c r="V25" s="75">
        <v>497.09071699999998</v>
      </c>
      <c r="W25" s="75">
        <v>630.439211</v>
      </c>
    </row>
    <row r="26" spans="1:23" ht="18.75" customHeight="1">
      <c r="A26" s="82">
        <v>20</v>
      </c>
      <c r="B26" s="83" t="s">
        <v>270</v>
      </c>
      <c r="C26" s="75">
        <v>247.15957700000001</v>
      </c>
      <c r="D26" s="75">
        <v>196.953912</v>
      </c>
      <c r="E26" s="75">
        <v>162.580994</v>
      </c>
      <c r="F26" s="75">
        <v>157.85134300000001</v>
      </c>
      <c r="G26" s="75">
        <v>183.35382899999999</v>
      </c>
      <c r="H26" s="75">
        <v>163.122806</v>
      </c>
      <c r="I26" s="75">
        <v>182.639118</v>
      </c>
      <c r="J26" s="75">
        <v>241.59327400000001</v>
      </c>
      <c r="K26" s="75">
        <v>238.551402</v>
      </c>
      <c r="L26" s="75">
        <v>204.28660500000001</v>
      </c>
      <c r="M26" s="75">
        <v>363.41596199999998</v>
      </c>
      <c r="N26" s="75">
        <v>524.40612499999997</v>
      </c>
      <c r="O26" s="75">
        <v>422.20168000000001</v>
      </c>
      <c r="P26" s="75">
        <v>387.795547</v>
      </c>
      <c r="Q26" s="75">
        <v>354.17956700000002</v>
      </c>
      <c r="R26" s="75">
        <v>353.925725</v>
      </c>
      <c r="S26" s="75">
        <v>350.43767600000001</v>
      </c>
      <c r="T26" s="75">
        <v>348.70354900000001</v>
      </c>
      <c r="U26" s="75">
        <v>358.99068599999998</v>
      </c>
      <c r="V26" s="75">
        <v>378.20424000000003</v>
      </c>
      <c r="W26" s="75">
        <v>550.91063999999994</v>
      </c>
    </row>
    <row r="27" spans="1:23" ht="18.75" customHeight="1">
      <c r="A27" s="427" t="s">
        <v>67</v>
      </c>
      <c r="B27" s="428"/>
      <c r="C27" s="75">
        <v>1700.9446370000005</v>
      </c>
      <c r="D27" s="75">
        <v>1631.3347790000007</v>
      </c>
      <c r="E27" s="75">
        <v>1705.4484439999987</v>
      </c>
      <c r="F27" s="75">
        <v>2152.9412630000006</v>
      </c>
      <c r="G27" s="75">
        <v>3044.1879089999984</v>
      </c>
      <c r="H27" s="75">
        <v>2998.7539349999988</v>
      </c>
      <c r="I27" s="75">
        <v>3813.4537319999999</v>
      </c>
      <c r="J27" s="75">
        <v>3825.6118559999959</v>
      </c>
      <c r="K27" s="75">
        <v>4387.6742369999993</v>
      </c>
      <c r="L27" s="75">
        <v>3379.4212889999999</v>
      </c>
      <c r="M27" s="75">
        <v>4708.7762579500013</v>
      </c>
      <c r="N27" s="75">
        <v>6000.4031509999986</v>
      </c>
      <c r="O27" s="75">
        <v>5361.7334109999974</v>
      </c>
      <c r="P27" s="75">
        <v>4753.6418009999979</v>
      </c>
      <c r="Q27" s="75">
        <v>4226.5626699999993</v>
      </c>
      <c r="R27" s="75">
        <v>4713.3768329999984</v>
      </c>
      <c r="S27" s="75">
        <v>4633.2031599999973</v>
      </c>
      <c r="T27" s="75">
        <v>5607.7028809999974</v>
      </c>
      <c r="U27" s="75">
        <v>6039.812249999999</v>
      </c>
      <c r="V27" s="75">
        <v>5762.4818800000003</v>
      </c>
      <c r="W27" s="75">
        <v>7547.4594230000002</v>
      </c>
    </row>
    <row r="28" spans="1:23" s="73" customFormat="1" ht="18.75" customHeight="1">
      <c r="A28" s="425" t="s">
        <v>19</v>
      </c>
      <c r="B28" s="426"/>
      <c r="C28" s="78">
        <f t="shared" ref="C28:U28" si="0">SUM(C7:C27)</f>
        <v>8178.5050180000017</v>
      </c>
      <c r="D28" s="78">
        <f t="shared" si="0"/>
        <v>7795.0413710000012</v>
      </c>
      <c r="E28" s="78">
        <f t="shared" si="0"/>
        <v>8221.6318679999968</v>
      </c>
      <c r="F28" s="78">
        <f t="shared" si="0"/>
        <v>10136.686745999999</v>
      </c>
      <c r="G28" s="78">
        <f t="shared" si="0"/>
        <v>14193.804366</v>
      </c>
      <c r="H28" s="78">
        <f t="shared" si="0"/>
        <v>14742.197881999997</v>
      </c>
      <c r="I28" s="78">
        <f t="shared" si="0"/>
        <v>19133.771333999997</v>
      </c>
      <c r="J28" s="78">
        <f t="shared" si="0"/>
        <v>19647.395714999999</v>
      </c>
      <c r="K28" s="78">
        <f t="shared" si="0"/>
        <v>21900.565778</v>
      </c>
      <c r="L28" s="78">
        <f t="shared" si="0"/>
        <v>17890.125478999998</v>
      </c>
      <c r="M28" s="78">
        <f t="shared" si="0"/>
        <v>26217.678041749998</v>
      </c>
      <c r="N28" s="78">
        <f t="shared" si="0"/>
        <v>32687.880439999997</v>
      </c>
      <c r="O28" s="78">
        <f t="shared" si="0"/>
        <v>28793.245642999995</v>
      </c>
      <c r="P28" s="78">
        <f t="shared" si="0"/>
        <v>26917.812499999996</v>
      </c>
      <c r="Q28" s="78">
        <f t="shared" si="0"/>
        <v>23663.245833999998</v>
      </c>
      <c r="R28" s="78">
        <f t="shared" si="0"/>
        <v>25204.494789</v>
      </c>
      <c r="S28" s="78">
        <f t="shared" si="0"/>
        <v>24794.525401999996</v>
      </c>
      <c r="T28" s="78">
        <f t="shared" si="0"/>
        <v>32126.265620999999</v>
      </c>
      <c r="U28" s="78">
        <f t="shared" si="0"/>
        <v>31647.307097999997</v>
      </c>
      <c r="V28" s="78">
        <f t="shared" ref="V28" si="1">SUM(V7:V27)</f>
        <v>31137.632162999998</v>
      </c>
      <c r="W28" s="78">
        <f t="shared" ref="W28" si="2">SUM(W7:W27)</f>
        <v>48535.810196000006</v>
      </c>
    </row>
    <row r="29" spans="1:23" ht="18.75" customHeight="1">
      <c r="A29" s="247" t="s">
        <v>294</v>
      </c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0"/>
      <c r="U29" s="240"/>
    </row>
    <row r="30" spans="1:23" ht="18" customHeight="1">
      <c r="A30" s="42" t="s">
        <v>55</v>
      </c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</row>
    <row r="31" spans="1:23" ht="18" customHeight="1">
      <c r="A31" s="132" t="s">
        <v>329</v>
      </c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</row>
    <row r="32" spans="1:23" ht="18" customHeight="1">
      <c r="A32" s="304" t="s">
        <v>330</v>
      </c>
    </row>
  </sheetData>
  <sortState ref="B7:S26">
    <sortCondition descending="1" ref="S7:S26"/>
  </sortState>
  <mergeCells count="5">
    <mergeCell ref="A28:B28"/>
    <mergeCell ref="A27:B27"/>
    <mergeCell ref="A4:W4"/>
    <mergeCell ref="A3:W3"/>
    <mergeCell ref="A2:W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2"/>
  <sheetViews>
    <sheetView view="pageBreakPreview" zoomScaleNormal="100" zoomScaleSheetLayoutView="100" workbookViewId="0">
      <pane xSplit="2" topLeftCell="AE1" activePane="topRight" state="frozen"/>
      <selection activeCell="AL17" sqref="AL17"/>
      <selection pane="topRight" activeCell="AL17" sqref="AL17"/>
    </sheetView>
  </sheetViews>
  <sheetFormatPr defaultColWidth="8.6640625" defaultRowHeight="18" customHeight="1"/>
  <cols>
    <col min="1" max="1" width="9.1640625" style="76" customWidth="1"/>
    <col min="2" max="2" width="19.1640625" style="76" customWidth="1"/>
    <col min="3" max="3" width="17.5" style="76" hidden="1" customWidth="1"/>
    <col min="4" max="4" width="17.6640625" style="76" hidden="1" customWidth="1"/>
    <col min="5" max="5" width="17.5" style="76" hidden="1" customWidth="1"/>
    <col min="6" max="6" width="17.6640625" style="76" hidden="1" customWidth="1"/>
    <col min="7" max="7" width="17.5" style="76" hidden="1" customWidth="1"/>
    <col min="8" max="8" width="17.6640625" style="76" hidden="1" customWidth="1"/>
    <col min="9" max="9" width="17.5" style="76" hidden="1" customWidth="1"/>
    <col min="10" max="10" width="17.6640625" style="76" hidden="1" customWidth="1"/>
    <col min="11" max="11" width="19.6640625" style="76" hidden="1" customWidth="1"/>
    <col min="12" max="12" width="17.6640625" style="76" hidden="1" customWidth="1"/>
    <col min="13" max="13" width="19.6640625" style="76" hidden="1" customWidth="1"/>
    <col min="14" max="14" width="17.6640625" style="76" hidden="1" customWidth="1"/>
    <col min="15" max="15" width="19.6640625" style="76" hidden="1" customWidth="1"/>
    <col min="16" max="16" width="17.6640625" style="76" hidden="1" customWidth="1"/>
    <col min="17" max="17" width="19.6640625" style="76" hidden="1" customWidth="1"/>
    <col min="18" max="18" width="17.6640625" style="76" hidden="1" customWidth="1"/>
    <col min="19" max="19" width="19.6640625" style="76" hidden="1" customWidth="1"/>
    <col min="20" max="20" width="17.6640625" style="76" hidden="1" customWidth="1"/>
    <col min="21" max="21" width="19.6640625" style="76" hidden="1" customWidth="1"/>
    <col min="22" max="22" width="17.6640625" style="76" hidden="1" customWidth="1"/>
    <col min="23" max="23" width="19.6640625" style="76" bestFit="1" customWidth="1"/>
    <col min="24" max="24" width="17.6640625" style="76" bestFit="1" customWidth="1"/>
    <col min="25" max="25" width="19.6640625" style="76" bestFit="1" customWidth="1"/>
    <col min="26" max="26" width="17.6640625" style="76" bestFit="1" customWidth="1"/>
    <col min="27" max="27" width="19.6640625" style="76" bestFit="1" customWidth="1"/>
    <col min="28" max="28" width="17.6640625" style="76" bestFit="1" customWidth="1"/>
    <col min="29" max="29" width="19.6640625" style="76" bestFit="1" customWidth="1"/>
    <col min="30" max="30" width="17.6640625" style="76" bestFit="1" customWidth="1"/>
    <col min="31" max="31" width="19.6640625" style="76" bestFit="1" customWidth="1"/>
    <col min="32" max="32" width="17.6640625" style="76" bestFit="1" customWidth="1"/>
    <col min="33" max="33" width="19.6640625" style="76" bestFit="1" customWidth="1"/>
    <col min="34" max="34" width="17.6640625" style="76" bestFit="1" customWidth="1"/>
    <col min="35" max="35" width="19.6640625" style="76" bestFit="1" customWidth="1"/>
    <col min="36" max="36" width="17.6640625" style="76" bestFit="1" customWidth="1"/>
    <col min="37" max="37" width="19.6640625" style="76" bestFit="1" customWidth="1"/>
    <col min="38" max="38" width="17.6640625" style="76" bestFit="1" customWidth="1"/>
    <col min="39" max="39" width="19.6640625" style="76" bestFit="1" customWidth="1"/>
    <col min="40" max="40" width="17.6640625" style="76" bestFit="1" customWidth="1"/>
    <col min="41" max="41" width="19.6640625" style="76" bestFit="1" customWidth="1"/>
    <col min="42" max="42" width="17.6640625" style="76" bestFit="1" customWidth="1"/>
    <col min="43" max="43" width="19.6640625" style="76" bestFit="1" customWidth="1"/>
    <col min="44" max="44" width="17.6640625" style="76" bestFit="1" customWidth="1"/>
    <col min="45" max="16384" width="8.6640625" style="76"/>
  </cols>
  <sheetData>
    <row r="2" spans="1:44" s="80" customFormat="1" ht="18.75" customHeight="1">
      <c r="A2" s="429" t="s">
        <v>255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29"/>
      <c r="AF2" s="429"/>
      <c r="AG2" s="429"/>
      <c r="AH2" s="429"/>
      <c r="AI2" s="429"/>
      <c r="AJ2" s="429"/>
      <c r="AK2" s="429"/>
      <c r="AL2" s="429"/>
      <c r="AM2" s="429"/>
      <c r="AN2" s="429"/>
      <c r="AO2" s="429"/>
      <c r="AP2" s="429"/>
      <c r="AQ2" s="429"/>
      <c r="AR2" s="429"/>
    </row>
    <row r="3" spans="1:44" s="80" customFormat="1" ht="18.75" customHeight="1">
      <c r="A3" s="429" t="s">
        <v>312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  <c r="AM3" s="429"/>
      <c r="AN3" s="429"/>
      <c r="AO3" s="429"/>
      <c r="AP3" s="429"/>
      <c r="AQ3" s="429"/>
      <c r="AR3" s="429"/>
    </row>
    <row r="4" spans="1:44" s="80" customFormat="1" ht="18.75" customHeight="1">
      <c r="A4" s="381"/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1"/>
      <c r="AJ4" s="381"/>
    </row>
    <row r="5" spans="1:44" s="73" customFormat="1" ht="18.75" customHeight="1">
      <c r="A5" s="434" t="s">
        <v>145</v>
      </c>
      <c r="B5" s="436" t="s">
        <v>65</v>
      </c>
      <c r="C5" s="432">
        <v>2000</v>
      </c>
      <c r="D5" s="433"/>
      <c r="E5" s="432">
        <v>2001</v>
      </c>
      <c r="F5" s="433"/>
      <c r="G5" s="432">
        <v>2002</v>
      </c>
      <c r="H5" s="433"/>
      <c r="I5" s="432">
        <v>2003</v>
      </c>
      <c r="J5" s="433"/>
      <c r="K5" s="432">
        <v>2004</v>
      </c>
      <c r="L5" s="433"/>
      <c r="M5" s="432">
        <v>2005</v>
      </c>
      <c r="N5" s="433"/>
      <c r="O5" s="432">
        <v>2006</v>
      </c>
      <c r="P5" s="433"/>
      <c r="Q5" s="432">
        <v>2007</v>
      </c>
      <c r="R5" s="433"/>
      <c r="S5" s="432">
        <v>2008</v>
      </c>
      <c r="T5" s="433"/>
      <c r="U5" s="432">
        <v>2009</v>
      </c>
      <c r="V5" s="433"/>
      <c r="W5" s="432">
        <v>2010</v>
      </c>
      <c r="X5" s="433"/>
      <c r="Y5" s="432">
        <v>2011</v>
      </c>
      <c r="Z5" s="433"/>
      <c r="AA5" s="432">
        <v>2012</v>
      </c>
      <c r="AB5" s="433"/>
      <c r="AC5" s="430">
        <v>2013</v>
      </c>
      <c r="AD5" s="431"/>
      <c r="AE5" s="430">
        <v>2014</v>
      </c>
      <c r="AF5" s="431"/>
      <c r="AG5" s="430">
        <v>2015</v>
      </c>
      <c r="AH5" s="431"/>
      <c r="AI5" s="430">
        <v>2016</v>
      </c>
      <c r="AJ5" s="431"/>
      <c r="AK5" s="430">
        <v>2017</v>
      </c>
      <c r="AL5" s="431"/>
      <c r="AM5" s="430">
        <v>2018</v>
      </c>
      <c r="AN5" s="431"/>
      <c r="AO5" s="430" t="s">
        <v>350</v>
      </c>
      <c r="AP5" s="431"/>
      <c r="AQ5" s="430" t="s">
        <v>344</v>
      </c>
      <c r="AR5" s="431"/>
    </row>
    <row r="6" spans="1:44" s="73" customFormat="1" ht="30.75" customHeight="1">
      <c r="A6" s="435"/>
      <c r="B6" s="437"/>
      <c r="C6" s="84" t="s">
        <v>146</v>
      </c>
      <c r="D6" s="84" t="s">
        <v>132</v>
      </c>
      <c r="E6" s="84" t="s">
        <v>146</v>
      </c>
      <c r="F6" s="84" t="s">
        <v>132</v>
      </c>
      <c r="G6" s="84" t="s">
        <v>146</v>
      </c>
      <c r="H6" s="84" t="s">
        <v>132</v>
      </c>
      <c r="I6" s="84" t="s">
        <v>146</v>
      </c>
      <c r="J6" s="84" t="s">
        <v>132</v>
      </c>
      <c r="K6" s="84" t="s">
        <v>146</v>
      </c>
      <c r="L6" s="84" t="s">
        <v>132</v>
      </c>
      <c r="M6" s="84" t="s">
        <v>146</v>
      </c>
      <c r="N6" s="84" t="s">
        <v>132</v>
      </c>
      <c r="O6" s="84" t="s">
        <v>146</v>
      </c>
      <c r="P6" s="84" t="s">
        <v>132</v>
      </c>
      <c r="Q6" s="84" t="s">
        <v>146</v>
      </c>
      <c r="R6" s="84" t="s">
        <v>132</v>
      </c>
      <c r="S6" s="84" t="s">
        <v>146</v>
      </c>
      <c r="T6" s="84" t="s">
        <v>132</v>
      </c>
      <c r="U6" s="84" t="s">
        <v>146</v>
      </c>
      <c r="V6" s="84" t="s">
        <v>132</v>
      </c>
      <c r="W6" s="84" t="s">
        <v>146</v>
      </c>
      <c r="X6" s="84" t="s">
        <v>132</v>
      </c>
      <c r="Y6" s="84" t="s">
        <v>146</v>
      </c>
      <c r="Z6" s="84" t="s">
        <v>132</v>
      </c>
      <c r="AA6" s="84" t="s">
        <v>146</v>
      </c>
      <c r="AB6" s="84" t="s">
        <v>132</v>
      </c>
      <c r="AC6" s="84" t="s">
        <v>146</v>
      </c>
      <c r="AD6" s="84" t="s">
        <v>132</v>
      </c>
      <c r="AE6" s="84" t="s">
        <v>146</v>
      </c>
      <c r="AF6" s="84" t="s">
        <v>132</v>
      </c>
      <c r="AG6" s="84" t="s">
        <v>146</v>
      </c>
      <c r="AH6" s="84" t="s">
        <v>132</v>
      </c>
      <c r="AI6" s="84" t="s">
        <v>146</v>
      </c>
      <c r="AJ6" s="84" t="s">
        <v>132</v>
      </c>
      <c r="AK6" s="84" t="s">
        <v>146</v>
      </c>
      <c r="AL6" s="84" t="s">
        <v>132</v>
      </c>
      <c r="AM6" s="84" t="s">
        <v>146</v>
      </c>
      <c r="AN6" s="84" t="s">
        <v>132</v>
      </c>
      <c r="AO6" s="84" t="s">
        <v>146</v>
      </c>
      <c r="AP6" s="84" t="s">
        <v>132</v>
      </c>
      <c r="AQ6" s="84" t="s">
        <v>146</v>
      </c>
      <c r="AR6" s="84" t="s">
        <v>132</v>
      </c>
    </row>
    <row r="7" spans="1:44" ht="18.75" customHeight="1">
      <c r="A7" s="82">
        <v>1</v>
      </c>
      <c r="B7" s="85" t="s">
        <v>282</v>
      </c>
      <c r="C7" s="86">
        <v>94055</v>
      </c>
      <c r="D7" s="87">
        <v>230.45015699999999</v>
      </c>
      <c r="E7" s="75">
        <v>85448</v>
      </c>
      <c r="F7" s="87">
        <v>187.226237</v>
      </c>
      <c r="G7" s="75">
        <v>129387</v>
      </c>
      <c r="H7" s="87">
        <v>367.56044100000003</v>
      </c>
      <c r="I7" s="86">
        <v>207361</v>
      </c>
      <c r="J7" s="86">
        <v>789.31937500000004</v>
      </c>
      <c r="K7" s="87">
        <v>288761</v>
      </c>
      <c r="L7" s="86">
        <v>1443.545163</v>
      </c>
      <c r="M7" s="87">
        <v>419395.46093210008</v>
      </c>
      <c r="N7" s="86">
        <v>2186.5360423899997</v>
      </c>
      <c r="O7" s="87">
        <v>558221.93504559994</v>
      </c>
      <c r="P7" s="86">
        <v>4148.6041770800002</v>
      </c>
      <c r="Q7" s="87">
        <v>562595.18762159999</v>
      </c>
      <c r="R7" s="86">
        <v>4105.3777923500002</v>
      </c>
      <c r="S7" s="87">
        <v>553272.37991379981</v>
      </c>
      <c r="T7" s="86">
        <v>4829.69267984</v>
      </c>
      <c r="U7" s="87">
        <v>659017.20720970002</v>
      </c>
      <c r="V7" s="86">
        <v>4050.96508163</v>
      </c>
      <c r="W7" s="87">
        <v>690637.80542799993</v>
      </c>
      <c r="X7" s="86">
        <v>6858.7861395099999</v>
      </c>
      <c r="Y7" s="87">
        <v>716169.19639019994</v>
      </c>
      <c r="Z7" s="86">
        <v>9938.5637924900002</v>
      </c>
      <c r="AA7" s="87">
        <v>838366.2910170001</v>
      </c>
      <c r="AB7" s="86">
        <v>8292.7946117699994</v>
      </c>
      <c r="AC7" s="87">
        <v>893904.01417819993</v>
      </c>
      <c r="AD7" s="86">
        <v>7380.1046697999991</v>
      </c>
      <c r="AE7" s="86">
        <v>800565.74536920001</v>
      </c>
      <c r="AF7" s="88">
        <v>4964.0167115699996</v>
      </c>
      <c r="AG7" s="86">
        <v>755030.57588999998</v>
      </c>
      <c r="AH7" s="89">
        <v>4215.5500340099998</v>
      </c>
      <c r="AI7" s="86">
        <v>676168.73</v>
      </c>
      <c r="AJ7" s="89">
        <v>3686.757865</v>
      </c>
      <c r="AK7" s="86">
        <v>875013.91539000021</v>
      </c>
      <c r="AL7" s="89">
        <v>6637.9889739999999</v>
      </c>
      <c r="AM7" s="86">
        <v>781513.8803699998</v>
      </c>
      <c r="AN7" s="89">
        <v>4208.5265959999997</v>
      </c>
      <c r="AO7" s="86">
        <v>711766.73961999989</v>
      </c>
      <c r="AP7" s="89">
        <v>4103.6141170000001</v>
      </c>
      <c r="AQ7" s="86">
        <v>799338.44440000015</v>
      </c>
      <c r="AR7" s="89">
        <v>4507.4394549999997</v>
      </c>
    </row>
    <row r="8" spans="1:44" ht="18.75" customHeight="1">
      <c r="A8" s="82">
        <v>2</v>
      </c>
      <c r="B8" s="85" t="s">
        <v>262</v>
      </c>
      <c r="C8" s="75">
        <v>106807</v>
      </c>
      <c r="D8" s="87">
        <v>272.49767300000002</v>
      </c>
      <c r="E8" s="75">
        <v>118551</v>
      </c>
      <c r="F8" s="87">
        <v>261.58305999999999</v>
      </c>
      <c r="G8" s="75">
        <v>118943</v>
      </c>
      <c r="H8" s="87">
        <v>319.96517</v>
      </c>
      <c r="I8" s="75">
        <v>128921</v>
      </c>
      <c r="J8" s="75">
        <v>467.12599399999999</v>
      </c>
      <c r="K8" s="87">
        <v>148762</v>
      </c>
      <c r="L8" s="75">
        <v>644.50686900000005</v>
      </c>
      <c r="M8" s="87">
        <v>132871.00999999998</v>
      </c>
      <c r="N8" s="75">
        <v>650.31401200000005</v>
      </c>
      <c r="O8" s="87">
        <v>144160.28</v>
      </c>
      <c r="P8" s="75">
        <v>1033.5695049999999</v>
      </c>
      <c r="Q8" s="87">
        <v>135923.90000000002</v>
      </c>
      <c r="R8" s="75">
        <v>971.02839900000004</v>
      </c>
      <c r="S8" s="87">
        <v>123301.58640000004</v>
      </c>
      <c r="T8" s="75">
        <v>1092.4076640000001</v>
      </c>
      <c r="U8" s="87">
        <v>81962.983719999946</v>
      </c>
      <c r="V8" s="75">
        <v>518.29805299999998</v>
      </c>
      <c r="W8" s="87">
        <v>117910.65081000001</v>
      </c>
      <c r="X8" s="75">
        <v>1210.884847</v>
      </c>
      <c r="Y8" s="87">
        <v>113716.98315</v>
      </c>
      <c r="Z8" s="75">
        <v>1590.7424289999999</v>
      </c>
      <c r="AA8" s="87">
        <v>111891.49167000002</v>
      </c>
      <c r="AB8" s="75">
        <v>1139.4671860000001</v>
      </c>
      <c r="AC8" s="87">
        <v>104085.61362999999</v>
      </c>
      <c r="AD8" s="75">
        <v>861.935833</v>
      </c>
      <c r="AE8" s="75">
        <v>100774.46554999999</v>
      </c>
      <c r="AF8" s="88">
        <v>626.98789099999999</v>
      </c>
      <c r="AG8" s="75">
        <v>90134.808600000004</v>
      </c>
      <c r="AH8" s="90">
        <v>500.17640499999999</v>
      </c>
      <c r="AI8" s="75">
        <v>85233.932499999995</v>
      </c>
      <c r="AJ8" s="90">
        <v>481.24046399999997</v>
      </c>
      <c r="AK8" s="75">
        <v>91074.877510000006</v>
      </c>
      <c r="AL8" s="90">
        <v>691.76610400000004</v>
      </c>
      <c r="AM8" s="75">
        <v>89672.673169999995</v>
      </c>
      <c r="AN8" s="90">
        <v>484.34608300000002</v>
      </c>
      <c r="AO8" s="75">
        <v>71080.28836000002</v>
      </c>
      <c r="AP8" s="90">
        <v>429.69706500000001</v>
      </c>
      <c r="AQ8" s="75">
        <v>57441.681039999996</v>
      </c>
      <c r="AR8" s="90">
        <v>339.87495699999999</v>
      </c>
    </row>
    <row r="9" spans="1:44" ht="18.75" customHeight="1">
      <c r="A9" s="82">
        <v>3</v>
      </c>
      <c r="B9" s="85" t="s">
        <v>325</v>
      </c>
      <c r="C9" s="75">
        <v>40139</v>
      </c>
      <c r="D9" s="87">
        <v>105.36996000000001</v>
      </c>
      <c r="E9" s="75">
        <v>31487</v>
      </c>
      <c r="F9" s="87">
        <v>71.141972999999993</v>
      </c>
      <c r="G9" s="75">
        <v>40706</v>
      </c>
      <c r="H9" s="87">
        <v>111.57214500000001</v>
      </c>
      <c r="I9" s="75">
        <v>39877</v>
      </c>
      <c r="J9" s="75">
        <v>149.57821300000001</v>
      </c>
      <c r="K9" s="87">
        <v>53090</v>
      </c>
      <c r="L9" s="75">
        <v>250.49358599999999</v>
      </c>
      <c r="M9" s="87">
        <v>46211.82</v>
      </c>
      <c r="N9" s="75">
        <v>227.03642099999999</v>
      </c>
      <c r="O9" s="87">
        <v>40717.890000000007</v>
      </c>
      <c r="P9" s="75">
        <v>286.79621300000002</v>
      </c>
      <c r="Q9" s="87">
        <v>43439.26</v>
      </c>
      <c r="R9" s="75">
        <v>312.33627100000001</v>
      </c>
      <c r="S9" s="87">
        <v>31630.689889999998</v>
      </c>
      <c r="T9" s="75">
        <v>281.45285899999999</v>
      </c>
      <c r="U9" s="87">
        <v>18251.7127</v>
      </c>
      <c r="V9" s="75">
        <v>115.394537</v>
      </c>
      <c r="W9" s="87">
        <v>392.92700000000002</v>
      </c>
      <c r="X9" s="75">
        <v>4.03369</v>
      </c>
      <c r="Y9" s="87">
        <v>745.92099999999994</v>
      </c>
      <c r="Z9" s="75">
        <v>9.9221280000000007</v>
      </c>
      <c r="AA9" s="87">
        <v>4306.4520000000002</v>
      </c>
      <c r="AB9" s="75">
        <v>42.887459999999997</v>
      </c>
      <c r="AC9" s="87">
        <v>4085.1709999999998</v>
      </c>
      <c r="AD9" s="75">
        <v>34.024065999999998</v>
      </c>
      <c r="AE9" s="75">
        <v>1509.12</v>
      </c>
      <c r="AF9" s="88">
        <v>9.8617969999999993</v>
      </c>
      <c r="AG9" s="75">
        <v>2146.3200000000002</v>
      </c>
      <c r="AH9" s="90">
        <v>11.729673999999999</v>
      </c>
      <c r="AI9" s="75">
        <v>2185</v>
      </c>
      <c r="AJ9" s="90">
        <v>11.921906999999999</v>
      </c>
      <c r="AK9" s="75">
        <v>3245.76</v>
      </c>
      <c r="AL9" s="90">
        <v>22.485234999999999</v>
      </c>
      <c r="AM9" s="75">
        <v>10805.440349999999</v>
      </c>
      <c r="AN9" s="90">
        <v>62.205373999999999</v>
      </c>
      <c r="AO9" s="75">
        <v>11277.840600000001</v>
      </c>
      <c r="AP9" s="90">
        <v>65.896877000000003</v>
      </c>
      <c r="AQ9" s="75">
        <v>27075.405600000002</v>
      </c>
      <c r="AR9" s="90">
        <v>156.432343</v>
      </c>
    </row>
    <row r="10" spans="1:44" ht="18.75" customHeight="1">
      <c r="A10" s="82">
        <v>4</v>
      </c>
      <c r="B10" s="85" t="s">
        <v>272</v>
      </c>
      <c r="C10" s="75">
        <v>42845</v>
      </c>
      <c r="D10" s="87">
        <v>107.84809300000001</v>
      </c>
      <c r="E10" s="75">
        <v>59797</v>
      </c>
      <c r="F10" s="87">
        <v>131.05153100000001</v>
      </c>
      <c r="G10" s="75">
        <v>44943</v>
      </c>
      <c r="H10" s="87">
        <v>122.591491</v>
      </c>
      <c r="I10" s="75">
        <v>48387</v>
      </c>
      <c r="J10" s="75">
        <v>171.06062</v>
      </c>
      <c r="K10" s="87">
        <v>54533</v>
      </c>
      <c r="L10" s="75">
        <v>257.27889199999998</v>
      </c>
      <c r="M10" s="87">
        <v>41474.07</v>
      </c>
      <c r="N10" s="75">
        <v>212.259715</v>
      </c>
      <c r="O10" s="87">
        <v>45009.84</v>
      </c>
      <c r="P10" s="75">
        <v>319.08474100000001</v>
      </c>
      <c r="Q10" s="87">
        <v>27037.420000000006</v>
      </c>
      <c r="R10" s="75">
        <v>192.96649500000001</v>
      </c>
      <c r="S10" s="87">
        <v>40266.48000000001</v>
      </c>
      <c r="T10" s="75">
        <v>340.90660400000002</v>
      </c>
      <c r="U10" s="87">
        <v>32177.285000000007</v>
      </c>
      <c r="V10" s="75">
        <v>210.14727600000001</v>
      </c>
      <c r="W10" s="87">
        <v>38322.174519999993</v>
      </c>
      <c r="X10" s="75">
        <v>364.84237400000001</v>
      </c>
      <c r="Y10" s="87">
        <v>27678.900060000004</v>
      </c>
      <c r="Z10" s="75">
        <v>379.32130699999999</v>
      </c>
      <c r="AA10" s="87">
        <v>32727.69125</v>
      </c>
      <c r="AB10" s="75">
        <v>320.80199800000003</v>
      </c>
      <c r="AC10" s="87">
        <v>54622.159</v>
      </c>
      <c r="AD10" s="75">
        <v>438.03123900000003</v>
      </c>
      <c r="AE10" s="75">
        <v>40460.668960000003</v>
      </c>
      <c r="AF10" s="88">
        <v>231.96929800000001</v>
      </c>
      <c r="AG10" s="75">
        <v>39656.993480000005</v>
      </c>
      <c r="AH10" s="90">
        <v>222.03196800000001</v>
      </c>
      <c r="AI10" s="75">
        <v>43827.906080000008</v>
      </c>
      <c r="AJ10" s="90">
        <v>237.298676</v>
      </c>
      <c r="AK10" s="75">
        <v>32678.51828</v>
      </c>
      <c r="AL10" s="90">
        <v>250.39561399999999</v>
      </c>
      <c r="AM10" s="75">
        <v>34588.96067</v>
      </c>
      <c r="AN10" s="90">
        <v>198.19062400000001</v>
      </c>
      <c r="AO10" s="75">
        <v>27295.931700000005</v>
      </c>
      <c r="AP10" s="90">
        <v>165.704239</v>
      </c>
      <c r="AQ10" s="75">
        <v>20132.1885</v>
      </c>
      <c r="AR10" s="90">
        <v>117.539637</v>
      </c>
    </row>
    <row r="11" spans="1:44" ht="18.75" customHeight="1">
      <c r="A11" s="82">
        <v>5</v>
      </c>
      <c r="B11" s="85" t="s">
        <v>261</v>
      </c>
      <c r="C11" s="75">
        <v>13894.35</v>
      </c>
      <c r="D11" s="87">
        <v>35.018574000000001</v>
      </c>
      <c r="E11" s="75">
        <v>12431.269999999999</v>
      </c>
      <c r="F11" s="87">
        <v>27.637477000000001</v>
      </c>
      <c r="G11" s="75">
        <v>13986.65</v>
      </c>
      <c r="H11" s="87">
        <v>39.305974999999997</v>
      </c>
      <c r="I11" s="75">
        <v>13254.92</v>
      </c>
      <c r="J11" s="75">
        <v>49.986714999999997</v>
      </c>
      <c r="K11" s="87">
        <v>15926.4</v>
      </c>
      <c r="L11" s="75">
        <v>74.366496999999995</v>
      </c>
      <c r="M11" s="87">
        <v>17851.440000000002</v>
      </c>
      <c r="N11" s="75">
        <v>91.488382999999999</v>
      </c>
      <c r="O11" s="87">
        <v>27121.17</v>
      </c>
      <c r="P11" s="75">
        <v>198.04341400000001</v>
      </c>
      <c r="Q11" s="87">
        <v>18305.23</v>
      </c>
      <c r="R11" s="75">
        <v>127.410382</v>
      </c>
      <c r="S11" s="87">
        <v>29715.82</v>
      </c>
      <c r="T11" s="75">
        <v>271.35869500000001</v>
      </c>
      <c r="U11" s="87">
        <v>3831.3399999999997</v>
      </c>
      <c r="V11" s="75">
        <v>23.205788999999999</v>
      </c>
      <c r="W11" s="87">
        <v>40056.002110000009</v>
      </c>
      <c r="X11" s="75">
        <v>413.13912699999997</v>
      </c>
      <c r="Y11" s="87">
        <v>34360.424419999996</v>
      </c>
      <c r="Z11" s="75">
        <v>484.41079999999999</v>
      </c>
      <c r="AA11" s="87">
        <v>33199.759790000004</v>
      </c>
      <c r="AB11" s="75">
        <v>342.11839600000002</v>
      </c>
      <c r="AC11" s="87">
        <v>35795.595420000005</v>
      </c>
      <c r="AD11" s="75">
        <v>297.28169200000002</v>
      </c>
      <c r="AE11" s="75">
        <v>38754.28213</v>
      </c>
      <c r="AF11" s="88">
        <v>242.258647</v>
      </c>
      <c r="AG11" s="75">
        <v>35729.058089999991</v>
      </c>
      <c r="AH11" s="90">
        <v>195.30597800000001</v>
      </c>
      <c r="AI11" s="75">
        <v>23422.480050000009</v>
      </c>
      <c r="AJ11" s="90">
        <v>131.009165</v>
      </c>
      <c r="AK11" s="75">
        <v>23532.078740000001</v>
      </c>
      <c r="AL11" s="90">
        <v>179.33608000000001</v>
      </c>
      <c r="AM11" s="75">
        <v>17486.847100000003</v>
      </c>
      <c r="AN11" s="90">
        <v>91.610665999999995</v>
      </c>
      <c r="AO11" s="75">
        <v>25027.572230000002</v>
      </c>
      <c r="AP11" s="90">
        <v>150.33651900000001</v>
      </c>
      <c r="AQ11" s="75">
        <v>18654.872849999996</v>
      </c>
      <c r="AR11" s="90">
        <v>113.015463</v>
      </c>
    </row>
    <row r="12" spans="1:44" ht="18.75" customHeight="1">
      <c r="A12" s="82">
        <v>6</v>
      </c>
      <c r="B12" s="85" t="s">
        <v>277</v>
      </c>
      <c r="C12" s="75">
        <v>101386</v>
      </c>
      <c r="D12" s="87">
        <v>269.44872800000002</v>
      </c>
      <c r="E12" s="75">
        <v>65762</v>
      </c>
      <c r="F12" s="87">
        <v>154.005741</v>
      </c>
      <c r="G12" s="75">
        <v>80767</v>
      </c>
      <c r="H12" s="87">
        <v>223.22381200000001</v>
      </c>
      <c r="I12" s="75">
        <v>76542</v>
      </c>
      <c r="J12" s="75">
        <v>282.42795899999999</v>
      </c>
      <c r="K12" s="87">
        <v>74224</v>
      </c>
      <c r="L12" s="75">
        <v>371.28511200000003</v>
      </c>
      <c r="M12" s="87">
        <v>69352.31</v>
      </c>
      <c r="N12" s="75">
        <v>351.27805899999998</v>
      </c>
      <c r="O12" s="87">
        <v>63803.889999999992</v>
      </c>
      <c r="P12" s="75">
        <v>464.10815700000001</v>
      </c>
      <c r="Q12" s="87">
        <v>52691.560000000012</v>
      </c>
      <c r="R12" s="75">
        <v>378.66002800000001</v>
      </c>
      <c r="S12" s="87">
        <v>53455.085610000024</v>
      </c>
      <c r="T12" s="75">
        <v>478.276028</v>
      </c>
      <c r="U12" s="87">
        <v>28753.738070000007</v>
      </c>
      <c r="V12" s="75">
        <v>182.83015599999999</v>
      </c>
      <c r="W12" s="87">
        <v>10967.04</v>
      </c>
      <c r="X12" s="75">
        <v>114.167461</v>
      </c>
      <c r="Y12" s="87">
        <v>17075.519999999997</v>
      </c>
      <c r="Z12" s="75">
        <v>247.93831499999999</v>
      </c>
      <c r="AA12" s="87">
        <v>15361.92</v>
      </c>
      <c r="AB12" s="75">
        <v>171.92442199999999</v>
      </c>
      <c r="AC12" s="87">
        <v>17689.185000000001</v>
      </c>
      <c r="AD12" s="75">
        <v>158.70479599999999</v>
      </c>
      <c r="AE12" s="75">
        <v>12398.108</v>
      </c>
      <c r="AF12" s="88">
        <v>78.906208000000007</v>
      </c>
      <c r="AG12" s="75">
        <v>14978.88</v>
      </c>
      <c r="AH12" s="90">
        <v>83.663216000000006</v>
      </c>
      <c r="AI12" s="75">
        <v>17095.68</v>
      </c>
      <c r="AJ12" s="90">
        <v>94.585258999999994</v>
      </c>
      <c r="AK12" s="75">
        <v>20119.68</v>
      </c>
      <c r="AL12" s="90">
        <v>163.03950699999999</v>
      </c>
      <c r="AM12" s="75">
        <v>24627.520929999999</v>
      </c>
      <c r="AN12" s="90">
        <v>132.942306</v>
      </c>
      <c r="AO12" s="75">
        <v>27316.800500000001</v>
      </c>
      <c r="AP12" s="90">
        <v>159.72548800000001</v>
      </c>
      <c r="AQ12" s="75">
        <v>18466.5602</v>
      </c>
      <c r="AR12" s="90">
        <v>105.51099600000001</v>
      </c>
    </row>
    <row r="13" spans="1:44" ht="18.75" customHeight="1">
      <c r="A13" s="82">
        <v>7</v>
      </c>
      <c r="B13" s="85" t="s">
        <v>273</v>
      </c>
      <c r="C13" s="75">
        <v>30484</v>
      </c>
      <c r="D13" s="87">
        <v>79.936925000000002</v>
      </c>
      <c r="E13" s="75">
        <v>23750</v>
      </c>
      <c r="F13" s="87">
        <v>55.330744000000003</v>
      </c>
      <c r="G13" s="75">
        <v>23683</v>
      </c>
      <c r="H13" s="87">
        <v>66.199573000000001</v>
      </c>
      <c r="I13" s="75">
        <v>25107</v>
      </c>
      <c r="J13" s="75">
        <v>96.504823999999999</v>
      </c>
      <c r="K13" s="87">
        <v>24774</v>
      </c>
      <c r="L13" s="75">
        <v>131.365003</v>
      </c>
      <c r="M13" s="87">
        <v>27393.439999999995</v>
      </c>
      <c r="N13" s="75">
        <v>139.741803</v>
      </c>
      <c r="O13" s="87">
        <v>19791.649999999994</v>
      </c>
      <c r="P13" s="75">
        <v>142.18122</v>
      </c>
      <c r="Q13" s="87">
        <v>21315.23</v>
      </c>
      <c r="R13" s="75">
        <v>153.63820200000001</v>
      </c>
      <c r="S13" s="87">
        <v>21369.632000000005</v>
      </c>
      <c r="T13" s="75">
        <v>188.17880600000001</v>
      </c>
      <c r="U13" s="87">
        <v>16806.159999999996</v>
      </c>
      <c r="V13" s="75">
        <v>107.450898</v>
      </c>
      <c r="W13" s="87">
        <v>19827.719689999998</v>
      </c>
      <c r="X13" s="75">
        <v>206.06929600000001</v>
      </c>
      <c r="Y13" s="87">
        <v>21343.605</v>
      </c>
      <c r="Z13" s="75">
        <v>306.808672</v>
      </c>
      <c r="AA13" s="87">
        <v>15803.112999999999</v>
      </c>
      <c r="AB13" s="75">
        <v>163.69954100000001</v>
      </c>
      <c r="AC13" s="87">
        <v>13982.88761</v>
      </c>
      <c r="AD13" s="75">
        <v>116.851195</v>
      </c>
      <c r="AE13" s="75">
        <v>13032.554759999999</v>
      </c>
      <c r="AF13" s="88">
        <v>80.929644999999994</v>
      </c>
      <c r="AG13" s="75">
        <v>13306.91366</v>
      </c>
      <c r="AH13" s="90">
        <v>75.420730000000006</v>
      </c>
      <c r="AI13" s="75">
        <v>14290.606109999999</v>
      </c>
      <c r="AJ13" s="90">
        <v>81.638369999999995</v>
      </c>
      <c r="AK13" s="75">
        <v>14824.239800000001</v>
      </c>
      <c r="AL13" s="90">
        <v>112.944424</v>
      </c>
      <c r="AM13" s="75">
        <v>15896.52</v>
      </c>
      <c r="AN13" s="90">
        <v>86.292573000000004</v>
      </c>
      <c r="AO13" s="75">
        <v>13632.274559999998</v>
      </c>
      <c r="AP13" s="90">
        <v>80.582046000000005</v>
      </c>
      <c r="AQ13" s="75">
        <v>14814.07</v>
      </c>
      <c r="AR13" s="90">
        <v>86.414845999999997</v>
      </c>
    </row>
    <row r="14" spans="1:44" ht="18.75" customHeight="1">
      <c r="A14" s="82">
        <v>8</v>
      </c>
      <c r="B14" s="85" t="s">
        <v>278</v>
      </c>
      <c r="C14" s="75">
        <v>21487.319999999996</v>
      </c>
      <c r="D14" s="87">
        <v>71.833036000000007</v>
      </c>
      <c r="E14" s="75">
        <v>17731.629999999997</v>
      </c>
      <c r="F14" s="87">
        <v>51.459817999999999</v>
      </c>
      <c r="G14" s="75">
        <v>13836.93</v>
      </c>
      <c r="H14" s="87">
        <v>47.340926000000003</v>
      </c>
      <c r="I14" s="75">
        <v>10376.120000000001</v>
      </c>
      <c r="J14" s="75">
        <v>47.151215999999998</v>
      </c>
      <c r="K14" s="87">
        <v>15336.130000000001</v>
      </c>
      <c r="L14" s="75">
        <v>82.783246000000005</v>
      </c>
      <c r="M14" s="281">
        <v>10108.780000000002</v>
      </c>
      <c r="N14" s="91">
        <v>65.266867000000005</v>
      </c>
      <c r="O14" s="281">
        <v>9048.98</v>
      </c>
      <c r="P14" s="91">
        <v>77.706592000000001</v>
      </c>
      <c r="Q14" s="281">
        <v>7956.56</v>
      </c>
      <c r="R14" s="91">
        <v>67.698234999999997</v>
      </c>
      <c r="S14" s="281">
        <v>7752.2713000000022</v>
      </c>
      <c r="T14" s="91">
        <v>75.728122999999997</v>
      </c>
      <c r="U14" s="281">
        <v>4858.8286500000004</v>
      </c>
      <c r="V14" s="91">
        <v>35.651105999999999</v>
      </c>
      <c r="W14" s="281">
        <v>13759.534659999998</v>
      </c>
      <c r="X14" s="91">
        <v>141.51925800000001</v>
      </c>
      <c r="Y14" s="281">
        <v>11096.47025</v>
      </c>
      <c r="Z14" s="91">
        <v>154.64209600000001</v>
      </c>
      <c r="AA14" s="281">
        <v>10432.114799999998</v>
      </c>
      <c r="AB14" s="91">
        <v>108.59125899999999</v>
      </c>
      <c r="AC14" s="281">
        <v>11576.75289</v>
      </c>
      <c r="AD14" s="91">
        <v>103.53858200000001</v>
      </c>
      <c r="AE14" s="75">
        <v>9552.3514600000017</v>
      </c>
      <c r="AF14" s="282">
        <v>68.280737000000002</v>
      </c>
      <c r="AG14" s="75">
        <v>11429.50309</v>
      </c>
      <c r="AH14" s="92">
        <v>69.449404999999999</v>
      </c>
      <c r="AI14" s="75">
        <v>11285.01937</v>
      </c>
      <c r="AJ14" s="92">
        <v>68.318285000000003</v>
      </c>
      <c r="AK14" s="75">
        <v>10522.04442</v>
      </c>
      <c r="AL14" s="92">
        <v>95.235771999999997</v>
      </c>
      <c r="AM14" s="75">
        <v>5032.3628100000005</v>
      </c>
      <c r="AN14" s="92">
        <v>32.778945999999998</v>
      </c>
      <c r="AO14" s="75">
        <v>12097.124640000002</v>
      </c>
      <c r="AP14" s="90">
        <v>76.919421999999997</v>
      </c>
      <c r="AQ14" s="75">
        <v>13727.739720000001</v>
      </c>
      <c r="AR14" s="90">
        <v>84.937397000000004</v>
      </c>
    </row>
    <row r="15" spans="1:44" ht="18.75" customHeight="1">
      <c r="A15" s="82">
        <v>9</v>
      </c>
      <c r="B15" s="85" t="s">
        <v>68</v>
      </c>
      <c r="C15" s="75">
        <v>34212</v>
      </c>
      <c r="D15" s="87">
        <v>90.627189000000001</v>
      </c>
      <c r="E15" s="75">
        <v>24577</v>
      </c>
      <c r="F15" s="87">
        <v>57.306733000000001</v>
      </c>
      <c r="G15" s="75">
        <v>41108</v>
      </c>
      <c r="H15" s="87">
        <v>119.537654</v>
      </c>
      <c r="I15" s="75">
        <v>29364</v>
      </c>
      <c r="J15" s="75">
        <v>111.914896</v>
      </c>
      <c r="K15" s="87">
        <v>36828</v>
      </c>
      <c r="L15" s="75">
        <v>191.78915699999999</v>
      </c>
      <c r="M15" s="87">
        <v>33285.129999999997</v>
      </c>
      <c r="N15" s="75">
        <v>169.702451</v>
      </c>
      <c r="O15" s="87">
        <v>32402.599999999995</v>
      </c>
      <c r="P15" s="75">
        <v>232.297371</v>
      </c>
      <c r="Q15" s="87">
        <v>38401.43</v>
      </c>
      <c r="R15" s="75">
        <v>278.96676200000002</v>
      </c>
      <c r="S15" s="87">
        <v>35278.295419999995</v>
      </c>
      <c r="T15" s="75">
        <v>309.869933</v>
      </c>
      <c r="U15" s="87">
        <v>23588.199000000001</v>
      </c>
      <c r="V15" s="75">
        <v>148.15011999999999</v>
      </c>
      <c r="W15" s="87">
        <v>9864.3434699999998</v>
      </c>
      <c r="X15" s="75">
        <v>100.189126</v>
      </c>
      <c r="Y15" s="87">
        <v>10227.828140000001</v>
      </c>
      <c r="Z15" s="75">
        <v>144.019058</v>
      </c>
      <c r="AA15" s="87">
        <v>5512.8436299999994</v>
      </c>
      <c r="AB15" s="75">
        <v>58.467005</v>
      </c>
      <c r="AC15" s="87">
        <v>6006.7735899999998</v>
      </c>
      <c r="AD15" s="75">
        <v>47.901905999999997</v>
      </c>
      <c r="AE15" s="75">
        <v>14215.301210000001</v>
      </c>
      <c r="AF15" s="88">
        <v>84.650969000000003</v>
      </c>
      <c r="AG15" s="75">
        <v>11425.121050000002</v>
      </c>
      <c r="AH15" s="90">
        <v>62.695746999999997</v>
      </c>
      <c r="AI15" s="75">
        <v>11999</v>
      </c>
      <c r="AJ15" s="90">
        <v>61.608057000000002</v>
      </c>
      <c r="AK15" s="75">
        <v>3134.6332200000002</v>
      </c>
      <c r="AL15" s="90">
        <v>24.05</v>
      </c>
      <c r="AM15" s="75">
        <v>11397.050659999999</v>
      </c>
      <c r="AN15" s="90">
        <v>66.5</v>
      </c>
      <c r="AO15" s="75">
        <v>17518.033319999999</v>
      </c>
      <c r="AP15" s="90">
        <v>99.684714</v>
      </c>
      <c r="AQ15" s="75">
        <v>12851.697200000001</v>
      </c>
      <c r="AR15" s="90">
        <v>73.067401000000004</v>
      </c>
    </row>
    <row r="16" spans="1:44" ht="18.75" customHeight="1">
      <c r="A16" s="82">
        <v>10</v>
      </c>
      <c r="B16" s="85" t="s">
        <v>264</v>
      </c>
      <c r="C16" s="75">
        <v>10657</v>
      </c>
      <c r="D16" s="87">
        <v>28.953689000000001</v>
      </c>
      <c r="E16" s="75">
        <v>11662</v>
      </c>
      <c r="F16" s="87">
        <v>27.284973000000001</v>
      </c>
      <c r="G16" s="75">
        <v>14099</v>
      </c>
      <c r="H16" s="87">
        <v>41.289965000000002</v>
      </c>
      <c r="I16" s="75">
        <v>13949</v>
      </c>
      <c r="J16" s="75">
        <v>55.743653000000002</v>
      </c>
      <c r="K16" s="87">
        <v>17991</v>
      </c>
      <c r="L16" s="75">
        <v>98.312533000000002</v>
      </c>
      <c r="M16" s="87">
        <v>20644.899999999998</v>
      </c>
      <c r="N16" s="75">
        <v>110.618104</v>
      </c>
      <c r="O16" s="87">
        <v>20457.830000000002</v>
      </c>
      <c r="P16" s="75">
        <v>149.71760399999999</v>
      </c>
      <c r="Q16" s="87">
        <v>17421.189999999999</v>
      </c>
      <c r="R16" s="75">
        <v>127.585707</v>
      </c>
      <c r="S16" s="87">
        <v>16106.854049999993</v>
      </c>
      <c r="T16" s="75">
        <v>145.84205600000001</v>
      </c>
      <c r="U16" s="87">
        <v>13977.95203</v>
      </c>
      <c r="V16" s="75">
        <v>88.525023000000004</v>
      </c>
      <c r="W16" s="87">
        <v>26762.510419999991</v>
      </c>
      <c r="X16" s="75">
        <v>274.79341099999999</v>
      </c>
      <c r="Y16" s="87">
        <v>21350.811049999997</v>
      </c>
      <c r="Z16" s="75">
        <v>303.303808</v>
      </c>
      <c r="AA16" s="87">
        <v>22665.500000000004</v>
      </c>
      <c r="AB16" s="75">
        <v>232.825311</v>
      </c>
      <c r="AC16" s="87">
        <v>28856.988000000001</v>
      </c>
      <c r="AD16" s="75">
        <v>237.660864</v>
      </c>
      <c r="AE16" s="75">
        <v>18519.898300000004</v>
      </c>
      <c r="AF16" s="88">
        <v>117.26020800000001</v>
      </c>
      <c r="AG16" s="75">
        <v>16886.881509999999</v>
      </c>
      <c r="AH16" s="90">
        <v>92.135633999999996</v>
      </c>
      <c r="AI16" s="75">
        <v>12418.9786</v>
      </c>
      <c r="AJ16" s="90">
        <v>69.274120999999994</v>
      </c>
      <c r="AK16" s="75">
        <v>11446.024380000001</v>
      </c>
      <c r="AL16" s="90">
        <v>86.422551999999996</v>
      </c>
      <c r="AM16" s="75">
        <v>11313.440600000002</v>
      </c>
      <c r="AN16" s="90">
        <v>58.864235000000001</v>
      </c>
      <c r="AO16" s="75">
        <v>14032.62616</v>
      </c>
      <c r="AP16" s="92">
        <v>82.444709000000003</v>
      </c>
      <c r="AQ16" s="75">
        <v>10987.22624</v>
      </c>
      <c r="AR16" s="92">
        <v>65.146568000000002</v>
      </c>
    </row>
    <row r="17" spans="1:44" ht="18.75" customHeight="1">
      <c r="A17" s="82">
        <v>11</v>
      </c>
      <c r="B17" s="85" t="s">
        <v>269</v>
      </c>
      <c r="C17" s="75">
        <v>72833</v>
      </c>
      <c r="D17" s="87">
        <v>188.396997</v>
      </c>
      <c r="E17" s="75">
        <v>57574</v>
      </c>
      <c r="F17" s="87">
        <v>126.812815</v>
      </c>
      <c r="G17" s="75">
        <v>58882</v>
      </c>
      <c r="H17" s="87">
        <v>166.69575800000001</v>
      </c>
      <c r="I17" s="75">
        <v>69165</v>
      </c>
      <c r="J17" s="75">
        <v>262.087583</v>
      </c>
      <c r="K17" s="87">
        <v>63636</v>
      </c>
      <c r="L17" s="75">
        <v>301.34265199999999</v>
      </c>
      <c r="M17" s="87">
        <v>76678.150000000023</v>
      </c>
      <c r="N17" s="75">
        <v>396.112842</v>
      </c>
      <c r="O17" s="87">
        <v>66698.31</v>
      </c>
      <c r="P17" s="75">
        <v>483.92530799999997</v>
      </c>
      <c r="Q17" s="87">
        <v>61135.850000000006</v>
      </c>
      <c r="R17" s="75">
        <v>439.518801</v>
      </c>
      <c r="S17" s="87">
        <v>51698.298139999984</v>
      </c>
      <c r="T17" s="75">
        <v>454.56879300000003</v>
      </c>
      <c r="U17" s="87">
        <v>46906.201660000006</v>
      </c>
      <c r="V17" s="75">
        <v>302.51606500000003</v>
      </c>
      <c r="W17" s="87">
        <v>48645.584609999991</v>
      </c>
      <c r="X17" s="75">
        <v>486.91365400000001</v>
      </c>
      <c r="Y17" s="87">
        <v>43581.938000000002</v>
      </c>
      <c r="Z17" s="75">
        <v>590.11838299999999</v>
      </c>
      <c r="AA17" s="87">
        <v>31644.081999999999</v>
      </c>
      <c r="AB17" s="75">
        <v>335.90819599999998</v>
      </c>
      <c r="AC17" s="87">
        <v>25452.972760000001</v>
      </c>
      <c r="AD17" s="75">
        <v>216.39167900000001</v>
      </c>
      <c r="AE17" s="75">
        <v>18031.317079999997</v>
      </c>
      <c r="AF17" s="88">
        <v>116.502793</v>
      </c>
      <c r="AG17" s="75">
        <v>13036.70635</v>
      </c>
      <c r="AH17" s="90">
        <v>77.564126000000002</v>
      </c>
      <c r="AI17" s="75">
        <v>12884.476000000001</v>
      </c>
      <c r="AJ17" s="90">
        <v>75.734132000000002</v>
      </c>
      <c r="AK17" s="75">
        <v>13656.366310000001</v>
      </c>
      <c r="AL17" s="90">
        <v>103.839451</v>
      </c>
      <c r="AM17" s="75">
        <v>14124.32</v>
      </c>
      <c r="AN17" s="90">
        <v>79.242913999999999</v>
      </c>
      <c r="AO17" s="75">
        <v>12204.924999999999</v>
      </c>
      <c r="AP17" s="90">
        <v>73.472414999999998</v>
      </c>
      <c r="AQ17" s="75">
        <v>9139.2360000000008</v>
      </c>
      <c r="AR17" s="90">
        <v>55.450082999999999</v>
      </c>
    </row>
    <row r="18" spans="1:44" ht="18.75" customHeight="1">
      <c r="A18" s="82">
        <v>12</v>
      </c>
      <c r="B18" s="85" t="s">
        <v>280</v>
      </c>
      <c r="C18" s="75">
        <v>1423.7499999999998</v>
      </c>
      <c r="D18" s="87">
        <v>5.0348579999999998</v>
      </c>
      <c r="E18" s="75">
        <v>1843.5199999999998</v>
      </c>
      <c r="F18" s="87">
        <v>5.4865199999999996</v>
      </c>
      <c r="G18" s="75">
        <v>1813.87</v>
      </c>
      <c r="H18" s="87">
        <v>6.3364919999999998</v>
      </c>
      <c r="I18" s="75">
        <v>1754.0599999999997</v>
      </c>
      <c r="J18" s="75">
        <v>8.054665</v>
      </c>
      <c r="K18" s="87">
        <v>4405.43</v>
      </c>
      <c r="L18" s="75">
        <v>22.396671999999999</v>
      </c>
      <c r="M18" s="87">
        <v>3975.1099999999997</v>
      </c>
      <c r="N18" s="75">
        <v>24.107593999999999</v>
      </c>
      <c r="O18" s="87">
        <v>8097.54</v>
      </c>
      <c r="P18" s="75">
        <v>59.038722</v>
      </c>
      <c r="Q18" s="87">
        <v>2384.36</v>
      </c>
      <c r="R18" s="75">
        <v>18.016124000000001</v>
      </c>
      <c r="S18" s="87">
        <v>1632.8401100000001</v>
      </c>
      <c r="T18" s="75">
        <v>15.546989</v>
      </c>
      <c r="U18" s="87">
        <v>2675.7170000000001</v>
      </c>
      <c r="V18" s="91">
        <v>17.544719000000001</v>
      </c>
      <c r="W18" s="87">
        <v>5391.8826000000008</v>
      </c>
      <c r="X18" s="75">
        <v>134.35748100000001</v>
      </c>
      <c r="Y18" s="87">
        <v>5556.2747300000001</v>
      </c>
      <c r="Z18" s="75">
        <v>150.75435400000001</v>
      </c>
      <c r="AA18" s="87">
        <v>6415.3160399999997</v>
      </c>
      <c r="AB18" s="75">
        <v>101.76210399999999</v>
      </c>
      <c r="AC18" s="87">
        <v>6312.9106400000001</v>
      </c>
      <c r="AD18" s="75">
        <v>87.307976999999994</v>
      </c>
      <c r="AE18" s="75">
        <v>6194.6260000000002</v>
      </c>
      <c r="AF18" s="93">
        <v>69.168802999999997</v>
      </c>
      <c r="AG18" s="75">
        <v>6403.7280000000001</v>
      </c>
      <c r="AH18" s="92">
        <v>35.258062000000002</v>
      </c>
      <c r="AI18" s="75">
        <v>5476.134</v>
      </c>
      <c r="AJ18" s="92">
        <v>32.079833999999998</v>
      </c>
      <c r="AK18" s="75">
        <v>4866.8879999999999</v>
      </c>
      <c r="AL18" s="92">
        <v>35.777737000000002</v>
      </c>
      <c r="AM18" s="75">
        <v>7969.1883999999991</v>
      </c>
      <c r="AN18" s="92">
        <v>41.094807000000003</v>
      </c>
      <c r="AO18" s="75">
        <v>9169.86</v>
      </c>
      <c r="AP18" s="90">
        <v>53.741154999999999</v>
      </c>
      <c r="AQ18" s="75">
        <v>7642.4255999999996</v>
      </c>
      <c r="AR18" s="90">
        <v>44.894033</v>
      </c>
    </row>
    <row r="19" spans="1:44" ht="18.75" customHeight="1">
      <c r="A19" s="82">
        <v>13</v>
      </c>
      <c r="B19" s="85" t="s">
        <v>267</v>
      </c>
      <c r="C19" s="75">
        <v>34614</v>
      </c>
      <c r="D19" s="87">
        <v>91.162790999999999</v>
      </c>
      <c r="E19" s="75">
        <v>24663</v>
      </c>
      <c r="F19" s="87">
        <v>59.211987999999998</v>
      </c>
      <c r="G19" s="75">
        <v>23538</v>
      </c>
      <c r="H19" s="87">
        <v>65.746013000000005</v>
      </c>
      <c r="I19" s="75">
        <v>22359</v>
      </c>
      <c r="J19" s="75">
        <v>85.617631000000003</v>
      </c>
      <c r="K19" s="87">
        <v>24197</v>
      </c>
      <c r="L19" s="75">
        <v>117.365357</v>
      </c>
      <c r="M19" s="87">
        <v>21386.170000000002</v>
      </c>
      <c r="N19" s="75">
        <v>104.98976999999999</v>
      </c>
      <c r="O19" s="87">
        <v>17796.330000000002</v>
      </c>
      <c r="P19" s="75">
        <v>125.05767899999999</v>
      </c>
      <c r="Q19" s="87">
        <v>15695.269999999999</v>
      </c>
      <c r="R19" s="75">
        <v>110.234211</v>
      </c>
      <c r="S19" s="87">
        <v>16786.525810000003</v>
      </c>
      <c r="T19" s="75">
        <v>147.78288900000001</v>
      </c>
      <c r="U19" s="87">
        <v>7761.2678800000003</v>
      </c>
      <c r="V19" s="75">
        <v>49.778444999999998</v>
      </c>
      <c r="W19" s="87">
        <v>12408.428610000001</v>
      </c>
      <c r="X19" s="75">
        <v>35.716270000000002</v>
      </c>
      <c r="Y19" s="87">
        <v>10099.807920000001</v>
      </c>
      <c r="Z19" s="75">
        <v>58.806643000000001</v>
      </c>
      <c r="AA19" s="87">
        <v>8957.2206100000003</v>
      </c>
      <c r="AB19" s="75">
        <v>32.440663999999998</v>
      </c>
      <c r="AC19" s="87">
        <v>9033.0569800000012</v>
      </c>
      <c r="AD19" s="75">
        <v>29.094968999999999</v>
      </c>
      <c r="AE19" s="75">
        <v>8626.2364699999998</v>
      </c>
      <c r="AF19" s="88">
        <v>24.166049999999998</v>
      </c>
      <c r="AG19" s="75">
        <v>5740.3243000000002</v>
      </c>
      <c r="AH19" s="90">
        <v>43.277650999999999</v>
      </c>
      <c r="AI19" s="75">
        <v>7386.845940000002</v>
      </c>
      <c r="AJ19" s="90">
        <v>51.94059</v>
      </c>
      <c r="AK19" s="75">
        <v>6000.0963700000002</v>
      </c>
      <c r="AL19" s="90">
        <v>59.698402999999999</v>
      </c>
      <c r="AM19" s="75">
        <v>6345.9665000000005</v>
      </c>
      <c r="AN19" s="90">
        <v>46.165564000000003</v>
      </c>
      <c r="AO19" s="75">
        <v>9368.9528399999999</v>
      </c>
      <c r="AP19" s="92">
        <v>65.566074</v>
      </c>
      <c r="AQ19" s="75">
        <v>6195.0916899999993</v>
      </c>
      <c r="AR19" s="92">
        <v>45.542793000000003</v>
      </c>
    </row>
    <row r="20" spans="1:44" ht="18.75" customHeight="1">
      <c r="A20" s="82">
        <v>14</v>
      </c>
      <c r="B20" s="85" t="s">
        <v>268</v>
      </c>
      <c r="C20" s="75">
        <v>32628</v>
      </c>
      <c r="D20" s="87">
        <v>13.803388999999999</v>
      </c>
      <c r="E20" s="75">
        <v>30258</v>
      </c>
      <c r="F20" s="87">
        <v>19.407717999999999</v>
      </c>
      <c r="G20" s="75">
        <v>28407</v>
      </c>
      <c r="H20" s="87">
        <v>9.4786710000000003</v>
      </c>
      <c r="I20" s="75">
        <v>28804</v>
      </c>
      <c r="J20" s="75">
        <v>14.333748999999999</v>
      </c>
      <c r="K20" s="87">
        <v>28682</v>
      </c>
      <c r="L20" s="75">
        <v>27.961310000000001</v>
      </c>
      <c r="M20" s="94">
        <v>24277.359999999997</v>
      </c>
      <c r="N20" s="75">
        <v>75.557477000000006</v>
      </c>
      <c r="O20" s="87">
        <v>22074.78</v>
      </c>
      <c r="P20" s="75">
        <v>63.232348999999999</v>
      </c>
      <c r="Q20" s="87">
        <v>19647.62</v>
      </c>
      <c r="R20" s="75">
        <v>19.890868000000001</v>
      </c>
      <c r="S20" s="87">
        <v>17291.539469999996</v>
      </c>
      <c r="T20" s="75">
        <v>39.049176000000003</v>
      </c>
      <c r="U20" s="87">
        <v>9369.8893399999979</v>
      </c>
      <c r="V20" s="75">
        <v>17.990998000000001</v>
      </c>
      <c r="W20" s="87">
        <v>21744.687480000001</v>
      </c>
      <c r="X20" s="75">
        <v>225.06964600000001</v>
      </c>
      <c r="Y20" s="87">
        <v>16369.818010000001</v>
      </c>
      <c r="Z20" s="75">
        <v>236.45526599999999</v>
      </c>
      <c r="AA20" s="87">
        <v>12150.061449999999</v>
      </c>
      <c r="AB20" s="75">
        <v>125.341724</v>
      </c>
      <c r="AC20" s="87">
        <v>11725.261210000001</v>
      </c>
      <c r="AD20" s="75">
        <v>97.785154000000006</v>
      </c>
      <c r="AE20" s="75">
        <v>9884.7003799999966</v>
      </c>
      <c r="AF20" s="88">
        <v>62.205927000000003</v>
      </c>
      <c r="AG20" s="75">
        <v>11138.19745</v>
      </c>
      <c r="AH20" s="90">
        <v>62.131739000000003</v>
      </c>
      <c r="AI20" s="75">
        <v>9137.6260699999984</v>
      </c>
      <c r="AJ20" s="90">
        <v>51.858946000000003</v>
      </c>
      <c r="AK20" s="75">
        <v>9579.8017500000005</v>
      </c>
      <c r="AL20" s="90">
        <v>75.664158999999998</v>
      </c>
      <c r="AM20" s="75">
        <v>7774.2958799999997</v>
      </c>
      <c r="AN20" s="90">
        <v>45.474488000000001</v>
      </c>
      <c r="AO20" s="75">
        <v>7613.2860800000008</v>
      </c>
      <c r="AP20" s="90">
        <v>47.858991000000003</v>
      </c>
      <c r="AQ20" s="75">
        <v>6175.69074</v>
      </c>
      <c r="AR20" s="90">
        <v>38.916497</v>
      </c>
    </row>
    <row r="21" spans="1:44" ht="18.75" customHeight="1">
      <c r="A21" s="82">
        <v>15</v>
      </c>
      <c r="B21" s="85" t="s">
        <v>276</v>
      </c>
      <c r="C21" s="75">
        <v>13894.35</v>
      </c>
      <c r="D21" s="87">
        <v>27.851147999999998</v>
      </c>
      <c r="E21" s="75">
        <v>12431.269999999999</v>
      </c>
      <c r="F21" s="87">
        <v>22.397307000000001</v>
      </c>
      <c r="G21" s="75">
        <v>13986.65</v>
      </c>
      <c r="H21" s="87">
        <v>25.319351000000001</v>
      </c>
      <c r="I21" s="75">
        <v>13254.92</v>
      </c>
      <c r="J21" s="75">
        <v>52.397472</v>
      </c>
      <c r="K21" s="87">
        <v>15926.4</v>
      </c>
      <c r="L21" s="75">
        <v>87.140046999999996</v>
      </c>
      <c r="M21" s="283">
        <v>19718.36</v>
      </c>
      <c r="N21" s="75">
        <v>99.944449000000006</v>
      </c>
      <c r="O21" s="87">
        <v>20677.11</v>
      </c>
      <c r="P21" s="75">
        <v>149.30377899999999</v>
      </c>
      <c r="Q21" s="87">
        <v>21352.12</v>
      </c>
      <c r="R21" s="75">
        <v>154.470778</v>
      </c>
      <c r="S21" s="87">
        <v>18667.507000000001</v>
      </c>
      <c r="T21" s="75">
        <v>170.62309099999999</v>
      </c>
      <c r="U21" s="87">
        <v>16863.599999999999</v>
      </c>
      <c r="V21" s="75">
        <v>104.956799</v>
      </c>
      <c r="W21" s="87">
        <v>22714.604610000002</v>
      </c>
      <c r="X21" s="75">
        <v>238.981674</v>
      </c>
      <c r="Y21" s="87">
        <v>21450.903409999999</v>
      </c>
      <c r="Z21" s="75">
        <v>305.048362</v>
      </c>
      <c r="AA21" s="87">
        <v>18487.468000000001</v>
      </c>
      <c r="AB21" s="75">
        <v>187.75372300000001</v>
      </c>
      <c r="AC21" s="87">
        <v>14197.248519999999</v>
      </c>
      <c r="AD21" s="75">
        <v>119.342488</v>
      </c>
      <c r="AE21" s="75">
        <v>14840.93</v>
      </c>
      <c r="AF21" s="88">
        <v>92.053894999999997</v>
      </c>
      <c r="AG21" s="75">
        <v>12272.107719999998</v>
      </c>
      <c r="AH21" s="90">
        <v>67.628710999999996</v>
      </c>
      <c r="AI21" s="75">
        <v>9586.3607499999998</v>
      </c>
      <c r="AJ21" s="90">
        <v>53.929189999999998</v>
      </c>
      <c r="AK21" s="75">
        <v>8735.5035000000007</v>
      </c>
      <c r="AL21" s="90">
        <v>65.284345999999999</v>
      </c>
      <c r="AM21" s="75">
        <v>8569.5586800000001</v>
      </c>
      <c r="AN21" s="90">
        <v>45.377498000000003</v>
      </c>
      <c r="AO21" s="75">
        <v>8075.4285</v>
      </c>
      <c r="AP21" s="90">
        <v>49.112665</v>
      </c>
      <c r="AQ21" s="75">
        <v>4980.4539199999999</v>
      </c>
      <c r="AR21" s="90">
        <v>30.010621</v>
      </c>
    </row>
    <row r="22" spans="1:44" ht="18.75" customHeight="1">
      <c r="A22" s="82">
        <v>16</v>
      </c>
      <c r="B22" s="85" t="s">
        <v>438</v>
      </c>
      <c r="C22" s="75">
        <v>12563.27</v>
      </c>
      <c r="D22" s="87">
        <v>33.310099999999998</v>
      </c>
      <c r="E22" s="75">
        <v>6082.2300000000005</v>
      </c>
      <c r="F22" s="87">
        <v>13.997387</v>
      </c>
      <c r="G22" s="75">
        <v>8228.5499999999993</v>
      </c>
      <c r="H22" s="87">
        <v>23.461590000000001</v>
      </c>
      <c r="I22" s="75">
        <v>7999.11</v>
      </c>
      <c r="J22" s="75">
        <v>31.087115000000001</v>
      </c>
      <c r="K22" s="87">
        <v>8766.630000000001</v>
      </c>
      <c r="L22" s="75">
        <v>43.546776000000001</v>
      </c>
      <c r="M22" s="87">
        <v>28028.14</v>
      </c>
      <c r="N22" s="75">
        <v>43.186025999999998</v>
      </c>
      <c r="O22" s="87">
        <v>6852.2800000000007</v>
      </c>
      <c r="P22" s="75">
        <v>60.896013000000004</v>
      </c>
      <c r="Q22" s="87">
        <v>5177.9399999999996</v>
      </c>
      <c r="R22" s="75">
        <v>38.385899000000002</v>
      </c>
      <c r="S22" s="87">
        <v>4428.7786599999999</v>
      </c>
      <c r="T22" s="75">
        <v>39.768304999999998</v>
      </c>
      <c r="U22" s="87">
        <v>5620.1248900000001</v>
      </c>
      <c r="V22" s="75">
        <v>36.493558</v>
      </c>
      <c r="W22" s="87">
        <v>5864.1062299999985</v>
      </c>
      <c r="X22" s="75">
        <v>61.057507999999999</v>
      </c>
      <c r="Y22" s="87">
        <v>5634.880000000001</v>
      </c>
      <c r="Z22" s="75">
        <v>77.711860000000001</v>
      </c>
      <c r="AA22" s="87">
        <v>5550.55</v>
      </c>
      <c r="AB22" s="75">
        <v>56.481138000000001</v>
      </c>
      <c r="AC22" s="87">
        <v>5432.34</v>
      </c>
      <c r="AD22" s="75">
        <v>45.974026000000002</v>
      </c>
      <c r="AE22" s="75">
        <v>3204.4202</v>
      </c>
      <c r="AF22" s="88">
        <v>20.727895</v>
      </c>
      <c r="AG22" s="75">
        <v>3529.5542199999995</v>
      </c>
      <c r="AH22" s="90">
        <v>21.708483999999999</v>
      </c>
      <c r="AI22" s="75">
        <v>2875.1868799999997</v>
      </c>
      <c r="AJ22" s="90">
        <v>17.03</v>
      </c>
      <c r="AK22" s="75">
        <v>2740.0902000000001</v>
      </c>
      <c r="AL22" s="90">
        <v>22.005030000000001</v>
      </c>
      <c r="AM22" s="75">
        <v>2575.81619</v>
      </c>
      <c r="AN22" s="90">
        <v>15.740584</v>
      </c>
      <c r="AO22" s="75">
        <v>4505.1176999999998</v>
      </c>
      <c r="AP22" s="90">
        <v>27.127932000000001</v>
      </c>
      <c r="AQ22" s="75">
        <v>3619.8309000000008</v>
      </c>
      <c r="AR22" s="90">
        <v>20.742536999999999</v>
      </c>
    </row>
    <row r="23" spans="1:44" ht="18.75" customHeight="1">
      <c r="A23" s="82">
        <v>17</v>
      </c>
      <c r="B23" s="85" t="s">
        <v>279</v>
      </c>
      <c r="C23" s="75">
        <v>13437</v>
      </c>
      <c r="D23" s="87">
        <v>96.172129999999996</v>
      </c>
      <c r="E23" s="75">
        <v>9283</v>
      </c>
      <c r="F23" s="87">
        <v>76.153774999999996</v>
      </c>
      <c r="G23" s="75">
        <v>10372</v>
      </c>
      <c r="H23" s="87">
        <v>84.596479000000002</v>
      </c>
      <c r="I23" s="75">
        <v>9622</v>
      </c>
      <c r="J23" s="75">
        <v>118.95893</v>
      </c>
      <c r="K23" s="87">
        <v>10109</v>
      </c>
      <c r="L23" s="75">
        <v>148.53475399999999</v>
      </c>
      <c r="M23" s="94">
        <v>9852.52</v>
      </c>
      <c r="N23" s="75">
        <v>134.974616</v>
      </c>
      <c r="O23" s="87">
        <v>6292.5700000000006</v>
      </c>
      <c r="P23" s="75">
        <v>167.56845300000001</v>
      </c>
      <c r="Q23" s="87">
        <v>5226.1599999999989</v>
      </c>
      <c r="R23" s="75">
        <v>149.752163</v>
      </c>
      <c r="S23" s="87">
        <v>7004.9439999999986</v>
      </c>
      <c r="T23" s="75">
        <v>158.36572000000001</v>
      </c>
      <c r="U23" s="87">
        <v>5581.4397899999994</v>
      </c>
      <c r="V23" s="75">
        <v>67.181393</v>
      </c>
      <c r="W23" s="87">
        <v>13798.71687</v>
      </c>
      <c r="X23" s="75">
        <v>134.723737</v>
      </c>
      <c r="Y23" s="87">
        <v>12063.05034</v>
      </c>
      <c r="Z23" s="75">
        <v>170.824083</v>
      </c>
      <c r="AA23" s="87">
        <v>14091.752810000002</v>
      </c>
      <c r="AB23" s="75">
        <v>145.706953</v>
      </c>
      <c r="AC23" s="87">
        <v>12388.250820000001</v>
      </c>
      <c r="AD23" s="75">
        <v>103.569996</v>
      </c>
      <c r="AE23" s="75">
        <v>8764.8141500000002</v>
      </c>
      <c r="AF23" s="87">
        <v>58.643478999999999</v>
      </c>
      <c r="AG23" s="75">
        <v>4622.82017</v>
      </c>
      <c r="AH23" s="90">
        <v>25.672181999999999</v>
      </c>
      <c r="AI23" s="75">
        <v>4453.9858199999999</v>
      </c>
      <c r="AJ23" s="90">
        <v>24.623539000000001</v>
      </c>
      <c r="AK23" s="75">
        <v>5455.1682200000005</v>
      </c>
      <c r="AL23" s="90">
        <v>37.953901999999999</v>
      </c>
      <c r="AM23" s="75">
        <v>5178.6284699999997</v>
      </c>
      <c r="AN23" s="90">
        <v>28.683018000000001</v>
      </c>
      <c r="AO23" s="75">
        <v>4151.8672200000001</v>
      </c>
      <c r="AP23" s="90">
        <v>24.961400999999999</v>
      </c>
      <c r="AQ23" s="75">
        <v>3564.20388</v>
      </c>
      <c r="AR23" s="90">
        <v>20.087596999999999</v>
      </c>
    </row>
    <row r="24" spans="1:44" ht="18.75" customHeight="1">
      <c r="A24" s="82">
        <v>18</v>
      </c>
      <c r="B24" s="85" t="s">
        <v>299</v>
      </c>
      <c r="C24" s="75">
        <v>26699</v>
      </c>
      <c r="D24" s="87">
        <v>69.964095</v>
      </c>
      <c r="E24" s="75">
        <v>23450</v>
      </c>
      <c r="F24" s="87">
        <v>53.340454000000001</v>
      </c>
      <c r="G24" s="75">
        <v>28301</v>
      </c>
      <c r="H24" s="87">
        <v>76.320091000000005</v>
      </c>
      <c r="I24" s="75">
        <v>23768</v>
      </c>
      <c r="J24" s="75">
        <v>87.123572999999993</v>
      </c>
      <c r="K24" s="87">
        <v>21583</v>
      </c>
      <c r="L24" s="75">
        <v>103.87898300000001</v>
      </c>
      <c r="M24" s="281">
        <v>15844.569999999998</v>
      </c>
      <c r="N24" s="75">
        <v>79.863072000000003</v>
      </c>
      <c r="O24" s="87">
        <v>14108.68</v>
      </c>
      <c r="P24" s="75">
        <v>100.295227</v>
      </c>
      <c r="Q24" s="87">
        <v>14126.339999999998</v>
      </c>
      <c r="R24" s="75">
        <v>101.45522099999999</v>
      </c>
      <c r="S24" s="87">
        <v>15306.058000000001</v>
      </c>
      <c r="T24" s="75">
        <v>136.222981</v>
      </c>
      <c r="U24" s="87">
        <v>14509.318720000001</v>
      </c>
      <c r="V24" s="75">
        <v>87.074483999999998</v>
      </c>
      <c r="W24" s="87">
        <v>1536.9621700000002</v>
      </c>
      <c r="X24" s="75">
        <v>16.191759999999999</v>
      </c>
      <c r="Y24" s="87">
        <v>4521.3624099999997</v>
      </c>
      <c r="Z24" s="75">
        <v>59.499060999999998</v>
      </c>
      <c r="AA24" s="87">
        <v>1682.6048000000001</v>
      </c>
      <c r="AB24" s="75">
        <v>18.604217999999999</v>
      </c>
      <c r="AC24" s="87">
        <v>1351.0815400000001</v>
      </c>
      <c r="AD24" s="75">
        <v>11.125393000000001</v>
      </c>
      <c r="AE24" s="75">
        <v>2277.0482599999996</v>
      </c>
      <c r="AF24" s="88">
        <v>15.939957</v>
      </c>
      <c r="AG24" s="75">
        <v>3396.154</v>
      </c>
      <c r="AH24" s="90">
        <v>19.52</v>
      </c>
      <c r="AI24" s="75">
        <v>3921.8408799999993</v>
      </c>
      <c r="AJ24" s="90">
        <v>23.490708000000001</v>
      </c>
      <c r="AK24" s="75">
        <v>6820.9316999999992</v>
      </c>
      <c r="AL24" s="90">
        <v>51.662529999999997</v>
      </c>
      <c r="AM24" s="75">
        <v>5608.0765000000001</v>
      </c>
      <c r="AN24" s="90">
        <v>33.844678000000002</v>
      </c>
      <c r="AO24" s="75">
        <v>7555.1114000000007</v>
      </c>
      <c r="AP24" s="90">
        <v>45.792791999999999</v>
      </c>
      <c r="AQ24" s="75">
        <v>3093.2437799999998</v>
      </c>
      <c r="AR24" s="90">
        <v>19.632881000000001</v>
      </c>
    </row>
    <row r="25" spans="1:44" ht="18.75" customHeight="1">
      <c r="A25" s="82">
        <v>19</v>
      </c>
      <c r="B25" s="85" t="s">
        <v>271</v>
      </c>
      <c r="C25" s="75">
        <v>26941.32</v>
      </c>
      <c r="D25" s="87">
        <v>68.200349000000003</v>
      </c>
      <c r="E25" s="75">
        <v>15526.79</v>
      </c>
      <c r="F25" s="87">
        <v>33.701954000000001</v>
      </c>
      <c r="G25" s="75">
        <v>28316.909999999996</v>
      </c>
      <c r="H25" s="87">
        <v>77.182868999999997</v>
      </c>
      <c r="I25" s="75">
        <v>13519.34</v>
      </c>
      <c r="J25" s="75">
        <v>51.450546000000003</v>
      </c>
      <c r="K25" s="87">
        <v>20282.759999999998</v>
      </c>
      <c r="L25" s="75">
        <v>96.540014999999997</v>
      </c>
      <c r="M25" s="87">
        <v>18367.269999999997</v>
      </c>
      <c r="N25" s="75">
        <v>92.809229000000002</v>
      </c>
      <c r="O25" s="87">
        <v>15437.919999999998</v>
      </c>
      <c r="P25" s="75">
        <v>112.479258</v>
      </c>
      <c r="Q25" s="87">
        <v>18998.240000000002</v>
      </c>
      <c r="R25" s="75">
        <v>134.87354099999999</v>
      </c>
      <c r="S25" s="87">
        <v>12463.998000000001</v>
      </c>
      <c r="T25" s="75">
        <v>110.947988</v>
      </c>
      <c r="U25" s="87">
        <v>9488.0959999999995</v>
      </c>
      <c r="V25" s="91">
        <v>61.146565000000002</v>
      </c>
      <c r="W25" s="87">
        <v>8590.050299999999</v>
      </c>
      <c r="X25" s="75">
        <v>85.992434000000003</v>
      </c>
      <c r="Y25" s="87">
        <v>7358.4</v>
      </c>
      <c r="Z25" s="75">
        <v>103.11163500000001</v>
      </c>
      <c r="AA25" s="87">
        <v>4334.08</v>
      </c>
      <c r="AB25" s="75">
        <v>42.560437999999998</v>
      </c>
      <c r="AC25" s="87">
        <v>6030.2079999999996</v>
      </c>
      <c r="AD25" s="75">
        <v>50.512436000000001</v>
      </c>
      <c r="AE25" s="91">
        <v>2116.75162</v>
      </c>
      <c r="AF25" s="282">
        <v>12.786403999999999</v>
      </c>
      <c r="AG25" s="91">
        <v>2523.36</v>
      </c>
      <c r="AH25" s="92">
        <v>14.243611</v>
      </c>
      <c r="AI25" s="91">
        <v>1854.72</v>
      </c>
      <c r="AJ25" s="92">
        <v>9.8890150000000006</v>
      </c>
      <c r="AK25" s="91">
        <v>2175</v>
      </c>
      <c r="AL25" s="92">
        <v>16.304672</v>
      </c>
      <c r="AM25" s="91">
        <v>1955.52</v>
      </c>
      <c r="AN25" s="92">
        <v>11.442085000000001</v>
      </c>
      <c r="AO25" s="91">
        <v>1552.32</v>
      </c>
      <c r="AP25" s="92">
        <v>9.1605899999999991</v>
      </c>
      <c r="AQ25" s="91">
        <v>2758.14</v>
      </c>
      <c r="AR25" s="92">
        <v>16.564142</v>
      </c>
    </row>
    <row r="26" spans="1:44" ht="18.75" customHeight="1">
      <c r="A26" s="82">
        <v>20</v>
      </c>
      <c r="B26" s="85" t="s">
        <v>439</v>
      </c>
      <c r="C26" s="75">
        <v>6641.3</v>
      </c>
      <c r="D26" s="87">
        <v>15.614902000000001</v>
      </c>
      <c r="E26" s="75">
        <v>1866.88</v>
      </c>
      <c r="F26" s="87">
        <v>4.0271879999999998</v>
      </c>
      <c r="G26" s="75">
        <v>1505.6599999999999</v>
      </c>
      <c r="H26" s="87">
        <v>3.2256309999999999</v>
      </c>
      <c r="I26" s="75">
        <v>725.74</v>
      </c>
      <c r="J26" s="75">
        <v>2.422536</v>
      </c>
      <c r="K26" s="87">
        <v>785.92000000000007</v>
      </c>
      <c r="L26" s="75">
        <v>3.519285</v>
      </c>
      <c r="M26" s="87">
        <v>60.48</v>
      </c>
      <c r="N26" s="75">
        <v>0.283833</v>
      </c>
      <c r="O26" s="87">
        <v>141.12</v>
      </c>
      <c r="P26" s="75">
        <v>0.96731699999999998</v>
      </c>
      <c r="Q26" s="87">
        <v>60.48</v>
      </c>
      <c r="R26" s="75">
        <v>0.430037</v>
      </c>
      <c r="S26" s="87">
        <v>1108.8</v>
      </c>
      <c r="T26" s="75">
        <v>10.625427999999999</v>
      </c>
      <c r="U26" s="87">
        <v>2825.6600000000003</v>
      </c>
      <c r="V26" s="75">
        <v>18.388974999999999</v>
      </c>
      <c r="W26" s="87">
        <v>4697.2800000000007</v>
      </c>
      <c r="X26" s="75">
        <v>48.134082999999997</v>
      </c>
      <c r="Y26" s="87">
        <v>6088.32</v>
      </c>
      <c r="Z26" s="75">
        <v>83.391261999999998</v>
      </c>
      <c r="AA26" s="87">
        <v>5322.24</v>
      </c>
      <c r="AB26" s="75">
        <v>55.348069000000002</v>
      </c>
      <c r="AC26" s="87">
        <v>504</v>
      </c>
      <c r="AD26" s="75">
        <v>4.7699550000000004</v>
      </c>
      <c r="AE26" s="75">
        <v>350.28</v>
      </c>
      <c r="AF26" s="282">
        <v>2.0615549999999998</v>
      </c>
      <c r="AG26" s="75">
        <v>120.96</v>
      </c>
      <c r="AH26" s="92">
        <v>0.71094500000000005</v>
      </c>
      <c r="AI26" s="75">
        <v>1108.8</v>
      </c>
      <c r="AJ26" s="92">
        <v>6.4346730000000001</v>
      </c>
      <c r="AK26" s="75">
        <v>2379</v>
      </c>
      <c r="AL26" s="92">
        <v>18.815899000000002</v>
      </c>
      <c r="AM26" s="75">
        <v>2538.9</v>
      </c>
      <c r="AN26" s="92">
        <v>15.012162999999999</v>
      </c>
      <c r="AO26" s="75">
        <v>1554.6659</v>
      </c>
      <c r="AP26" s="92">
        <v>9.2208170000000003</v>
      </c>
      <c r="AQ26" s="75">
        <v>2741.442</v>
      </c>
      <c r="AR26" s="92">
        <v>15.86308</v>
      </c>
    </row>
    <row r="27" spans="1:44" ht="18.75" customHeight="1">
      <c r="A27" s="427" t="s">
        <v>67</v>
      </c>
      <c r="B27" s="428"/>
      <c r="C27" s="481">
        <v>240336.34000000008</v>
      </c>
      <c r="D27" s="481">
        <v>669.84788400000002</v>
      </c>
      <c r="E27" s="481">
        <v>186678.40999999992</v>
      </c>
      <c r="F27" s="481">
        <v>447.84784800000011</v>
      </c>
      <c r="G27" s="481">
        <v>162207.7799999998</v>
      </c>
      <c r="H27" s="481">
        <v>494.96288999999956</v>
      </c>
      <c r="I27" s="481">
        <v>162364.79000000004</v>
      </c>
      <c r="J27" s="481">
        <v>647.08502599999974</v>
      </c>
      <c r="K27" s="481">
        <v>180530.32999999984</v>
      </c>
      <c r="L27" s="481">
        <v>954.4493850000008</v>
      </c>
      <c r="M27" s="481">
        <v>170068.79000000132</v>
      </c>
      <c r="N27" s="481">
        <v>874.15478799999892</v>
      </c>
      <c r="O27" s="481">
        <v>146135.82000000216</v>
      </c>
      <c r="P27" s="481">
        <v>1058.9410930000031</v>
      </c>
      <c r="Q27" s="481">
        <v>120856.11999999895</v>
      </c>
      <c r="R27" s="481">
        <v>899.5460520000006</v>
      </c>
      <c r="S27" s="481">
        <v>110146.8257699986</v>
      </c>
      <c r="T27" s="481">
        <v>1003.7405619999972</v>
      </c>
      <c r="U27" s="481">
        <v>83849.368320000242</v>
      </c>
      <c r="V27" s="481">
        <v>556.66936600000008</v>
      </c>
      <c r="W27" s="481">
        <v>129114.20699000009</v>
      </c>
      <c r="X27" s="481">
        <v>1357.2651219999989</v>
      </c>
      <c r="Y27" s="481">
        <v>147155.11411000066</v>
      </c>
      <c r="Z27" s="481">
        <v>2111.2642500000002</v>
      </c>
      <c r="AA27" s="481">
        <v>104265.27086999989</v>
      </c>
      <c r="AB27" s="481">
        <v>1134.2481199999984</v>
      </c>
      <c r="AC27" s="481">
        <v>86438.425870000152</v>
      </c>
      <c r="AD27" s="481">
        <v>769.51109200000246</v>
      </c>
      <c r="AE27" s="481">
        <v>66924.456219999585</v>
      </c>
      <c r="AF27" s="482">
        <v>475.50572400000146</v>
      </c>
      <c r="AG27" s="481">
        <v>59504.044394500321</v>
      </c>
      <c r="AH27" s="483">
        <v>366.71000300000014</v>
      </c>
      <c r="AI27" s="481">
        <v>60993.890219999943</v>
      </c>
      <c r="AJ27" s="483">
        <v>374.47234799999842</v>
      </c>
      <c r="AK27" s="481">
        <v>45890.395379999653</v>
      </c>
      <c r="AL27" s="483">
        <v>388.92760599999929</v>
      </c>
      <c r="AM27" s="481">
        <v>43766.168529999675</v>
      </c>
      <c r="AN27" s="483">
        <v>739.13308199999847</v>
      </c>
      <c r="AO27" s="481">
        <v>36915.192889999831</v>
      </c>
      <c r="AP27" s="483">
        <v>243.69869499999822</v>
      </c>
      <c r="AQ27" s="481">
        <v>28415.009049999953</v>
      </c>
      <c r="AR27" s="483">
        <v>196.31945500000074</v>
      </c>
    </row>
    <row r="28" spans="1:44" s="73" customFormat="1" ht="18.75" customHeight="1">
      <c r="A28" s="425" t="s">
        <v>19</v>
      </c>
      <c r="B28" s="426"/>
      <c r="C28" s="78">
        <f t="shared" ref="C28:AN28" si="0">SUM(C7:C27)</f>
        <v>977978</v>
      </c>
      <c r="D28" s="78">
        <f t="shared" si="0"/>
        <v>2571.3426669999999</v>
      </c>
      <c r="E28" s="78">
        <f t="shared" si="0"/>
        <v>820854</v>
      </c>
      <c r="F28" s="78">
        <f t="shared" si="0"/>
        <v>1886.413241</v>
      </c>
      <c r="G28" s="78">
        <f t="shared" si="0"/>
        <v>887019</v>
      </c>
      <c r="H28" s="78">
        <f t="shared" si="0"/>
        <v>2491.9129869999997</v>
      </c>
      <c r="I28" s="78">
        <f t="shared" si="0"/>
        <v>946475</v>
      </c>
      <c r="J28" s="78">
        <f t="shared" si="0"/>
        <v>3581.4322910000001</v>
      </c>
      <c r="K28" s="78">
        <f t="shared" si="0"/>
        <v>1109130</v>
      </c>
      <c r="L28" s="78">
        <f t="shared" si="0"/>
        <v>5452.4012940000002</v>
      </c>
      <c r="M28" s="78">
        <f t="shared" si="0"/>
        <v>1206845.2809321014</v>
      </c>
      <c r="N28" s="78">
        <f t="shared" si="0"/>
        <v>6130.2255533900006</v>
      </c>
      <c r="O28" s="78">
        <f t="shared" si="0"/>
        <v>1285048.5250456023</v>
      </c>
      <c r="P28" s="78">
        <f t="shared" si="0"/>
        <v>9433.8141920800008</v>
      </c>
      <c r="Q28" s="78">
        <f t="shared" si="0"/>
        <v>1209747.4676215991</v>
      </c>
      <c r="R28" s="78">
        <f t="shared" si="0"/>
        <v>8782.2419683500011</v>
      </c>
      <c r="S28" s="78">
        <f t="shared" si="0"/>
        <v>1168685.2095437984</v>
      </c>
      <c r="T28" s="78">
        <f t="shared" si="0"/>
        <v>10300.955369839998</v>
      </c>
      <c r="U28" s="78">
        <f t="shared" si="0"/>
        <v>1088676.0899797003</v>
      </c>
      <c r="V28" s="78">
        <f t="shared" si="0"/>
        <v>6800.3594066300002</v>
      </c>
      <c r="W28" s="78">
        <f t="shared" si="0"/>
        <v>1243007.2185779999</v>
      </c>
      <c r="X28" s="78">
        <f t="shared" si="0"/>
        <v>12512.828098510003</v>
      </c>
      <c r="Y28" s="78">
        <f t="shared" si="0"/>
        <v>1253645.5283902006</v>
      </c>
      <c r="Z28" s="78">
        <f t="shared" si="0"/>
        <v>17506.657564489997</v>
      </c>
      <c r="AA28" s="78">
        <f t="shared" si="0"/>
        <v>1303167.8237370003</v>
      </c>
      <c r="AB28" s="78">
        <f t="shared" si="0"/>
        <v>13109.73253677</v>
      </c>
      <c r="AC28" s="78">
        <f t="shared" si="0"/>
        <v>1349470.8966582001</v>
      </c>
      <c r="AD28" s="78">
        <f t="shared" si="0"/>
        <v>11211.420007799999</v>
      </c>
      <c r="AE28" s="78">
        <f t="shared" si="0"/>
        <v>1190998.0761191994</v>
      </c>
      <c r="AF28" s="78">
        <f t="shared" si="0"/>
        <v>7454.8845935700001</v>
      </c>
      <c r="AG28" s="78">
        <f t="shared" si="0"/>
        <v>1113013.0119745</v>
      </c>
      <c r="AH28" s="78">
        <f t="shared" si="0"/>
        <v>6262.584305010002</v>
      </c>
      <c r="AI28" s="78">
        <f t="shared" si="0"/>
        <v>1017607.1992700001</v>
      </c>
      <c r="AJ28" s="78">
        <f t="shared" si="0"/>
        <v>5645.1351439999999</v>
      </c>
      <c r="AK28" s="78">
        <f t="shared" si="0"/>
        <v>1193891.0131700002</v>
      </c>
      <c r="AL28" s="78">
        <f t="shared" si="0"/>
        <v>9139.5979970000008</v>
      </c>
      <c r="AM28" s="78">
        <f t="shared" si="0"/>
        <v>1108741.1358099992</v>
      </c>
      <c r="AN28" s="78">
        <f t="shared" si="0"/>
        <v>6523.4682839999987</v>
      </c>
      <c r="AO28" s="78">
        <f t="shared" ref="AO28:AP28" si="1">SUM(AO7:AO27)</f>
        <v>1033711.95922</v>
      </c>
      <c r="AP28" s="78">
        <f t="shared" si="1"/>
        <v>6064.3187230000003</v>
      </c>
      <c r="AQ28" s="78">
        <f t="shared" ref="AQ28:AR28" si="2">SUM(AQ7:AQ27)</f>
        <v>1071814.6533100002</v>
      </c>
      <c r="AR28" s="78">
        <f t="shared" si="2"/>
        <v>6153.4027820000001</v>
      </c>
    </row>
    <row r="29" spans="1:44" ht="18.75" customHeight="1">
      <c r="A29" s="95" t="s">
        <v>166</v>
      </c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1"/>
      <c r="AE29" s="240"/>
      <c r="AF29" s="240"/>
      <c r="AG29" s="240"/>
      <c r="AH29" s="240"/>
      <c r="AI29" s="240"/>
      <c r="AJ29" s="240"/>
      <c r="AK29" s="240"/>
      <c r="AL29" s="240"/>
      <c r="AM29" s="282"/>
      <c r="AN29" s="282"/>
      <c r="AO29" s="282"/>
      <c r="AP29" s="282"/>
      <c r="AQ29" s="282"/>
      <c r="AR29" s="282"/>
    </row>
    <row r="30" spans="1:44" ht="18.75" customHeight="1">
      <c r="A30" s="1" t="s">
        <v>257</v>
      </c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3"/>
      <c r="AI30" s="373"/>
      <c r="AJ30" s="373"/>
      <c r="AK30" s="373"/>
      <c r="AL30" s="373"/>
      <c r="AM30" s="373"/>
      <c r="AN30" s="373"/>
      <c r="AO30" s="282"/>
      <c r="AP30" s="282"/>
      <c r="AQ30" s="282"/>
      <c r="AR30" s="282"/>
    </row>
    <row r="31" spans="1:44" ht="18.75" customHeight="1">
      <c r="A31" s="132" t="s">
        <v>329</v>
      </c>
    </row>
    <row r="32" spans="1:44" ht="18" customHeight="1">
      <c r="A32" s="304" t="s">
        <v>330</v>
      </c>
    </row>
  </sheetData>
  <sortState ref="B7:AH26">
    <sortCondition descending="1" ref="AH7:AH26"/>
  </sortState>
  <mergeCells count="27">
    <mergeCell ref="AO5:AP5"/>
    <mergeCell ref="AM5:AN5"/>
    <mergeCell ref="AK5:AL5"/>
    <mergeCell ref="M5:N5"/>
    <mergeCell ref="W5:X5"/>
    <mergeCell ref="Y5:Z5"/>
    <mergeCell ref="AI5:AJ5"/>
    <mergeCell ref="AA5:AB5"/>
    <mergeCell ref="AC5:AD5"/>
    <mergeCell ref="AE5:AF5"/>
    <mergeCell ref="AG5:AH5"/>
    <mergeCell ref="A28:B28"/>
    <mergeCell ref="A27:B27"/>
    <mergeCell ref="AQ5:AR5"/>
    <mergeCell ref="A3:AR3"/>
    <mergeCell ref="A2:AR2"/>
    <mergeCell ref="O5:P5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29</vt:i4>
      </vt:variant>
    </vt:vector>
  </HeadingPairs>
  <TitlesOfParts>
    <vt:vector size="52" baseType="lpstr">
      <vt:lpstr>3-1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3-24</vt:lpstr>
      <vt:lpstr>'3-8'!Excel_BuiltIn_Print_Area_1</vt:lpstr>
      <vt:lpstr>'3-1'!Print_Area</vt:lpstr>
      <vt:lpstr>'3-10'!Print_Area</vt:lpstr>
      <vt:lpstr>'3-11'!Print_Area</vt:lpstr>
      <vt:lpstr>'3-12'!Print_Area</vt:lpstr>
      <vt:lpstr>'3-13'!Print_Area</vt:lpstr>
      <vt:lpstr>'3-14'!Print_Area</vt:lpstr>
      <vt:lpstr>'3-15'!Print_Area</vt:lpstr>
      <vt:lpstr>'3-16'!Print_Area</vt:lpstr>
      <vt:lpstr>'3-17'!Print_Area</vt:lpstr>
      <vt:lpstr>'3-18'!Print_Area</vt:lpstr>
      <vt:lpstr>'3-19'!Print_Area</vt:lpstr>
      <vt:lpstr>'3-20'!Print_Area</vt:lpstr>
      <vt:lpstr>'3-21'!Print_Area</vt:lpstr>
      <vt:lpstr>'3-22'!Print_Area</vt:lpstr>
      <vt:lpstr>'3-23'!Print_Area</vt:lpstr>
      <vt:lpstr>'3-24'!Print_Area</vt:lpstr>
      <vt:lpstr>'3-3'!Print_Area</vt:lpstr>
      <vt:lpstr>'3-4'!Print_Area</vt:lpstr>
      <vt:lpstr>'3-5'!Print_Area</vt:lpstr>
      <vt:lpstr>'3-6'!Print_Area</vt:lpstr>
      <vt:lpstr>'3-7'!Print_Area</vt:lpstr>
      <vt:lpstr>'3-8'!Print_Area</vt:lpstr>
      <vt:lpstr>'3-9'!Print_Area</vt:lpstr>
      <vt:lpstr>'3-14'!Print_Area_MI</vt:lpstr>
      <vt:lpstr>'3-17'!Print_Area_MI</vt:lpstr>
      <vt:lpstr>'3-18'!Print_Area_MI</vt:lpstr>
      <vt:lpstr>'3-24'!Print_Area_MI</vt:lpstr>
      <vt:lpstr>'3-6'!Print_Area_MI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Shafizal Yusof</dc:creator>
  <cp:lastModifiedBy>Muhamad Muslimat Amat Usman</cp:lastModifiedBy>
  <cp:revision>1</cp:revision>
  <cp:lastPrinted>2017-03-22T01:50:49Z</cp:lastPrinted>
  <dcterms:created xsi:type="dcterms:W3CDTF">2001-06-22T23:55:54Z</dcterms:created>
  <dcterms:modified xsi:type="dcterms:W3CDTF">2021-04-14T02:26:44Z</dcterms:modified>
</cp:coreProperties>
</file>